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1\"/>
    </mc:Choice>
  </mc:AlternateContent>
  <bookViews>
    <workbookView xWindow="0" yWindow="0" windowWidth="28800" windowHeight="12435" tabRatio="897" activeTab="7"/>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authors>
    <author>Daniele Westig</author>
  </authors>
  <commentList>
    <comment ref="B412" authorId="0" shapeId="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<sst xmlns="http://schemas.openxmlformats.org/spreadsheetml/2006/main" count="3519" uniqueCount="1788">
  <si>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</si>
  <si>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</si>
  <si>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</si>
  <si>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</si>
  <si>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</si>
  <si>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</si>
  <si>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</si>
  <si>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</si>
  <si>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</si>
  <si>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</si>
  <si>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</si>
  <si>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</si>
  <si>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</si>
  <si>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</si>
  <si>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</si>
  <si>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</si>
  <si>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</si>
  <si>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</si>
  <si>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</si>
  <si>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</si>
  <si>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</si>
  <si>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</si>
  <si>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</si>
  <si>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</si>
  <si>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</si>
  <si>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</si>
  <si>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</si>
  <si>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</si>
  <si>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</si>
  <si>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</si>
  <si>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</si>
  <si>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</si>
  <si>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</si>
  <si>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</si>
  <si>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</si>
  <si>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</si>
  <si>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</si>
  <si>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</si>
  <si>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</si>
  <si>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</si>
  <si>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</si>
  <si>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</si>
  <si>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</si>
  <si>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</si>
  <si>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</si>
  <si>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</si>
  <si>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</si>
  <si>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</si>
  <si>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</si>
  <si>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</si>
  <si>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</si>
  <si>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</si>
  <si>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</si>
  <si>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</si>
  <si>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</si>
  <si>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</si>
  <si>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</si>
  <si>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</si>
  <si>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</si>
  <si>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</si>
  <si>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</si>
  <si>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</si>
  <si>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</si>
  <si>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</si>
  <si>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</si>
  <si>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</si>
  <si>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</si>
  <si>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</si>
  <si>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</si>
  <si>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</si>
  <si>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</si>
  <si>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</si>
  <si>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</si>
  <si>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</si>
  <si>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</si>
  <si>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</si>
  <si>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</si>
  <si>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</si>
  <si>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</si>
  <si>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</si>
  <si>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</si>
  <si>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</si>
  <si>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</si>
  <si>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</si>
  <si>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</si>
  <si>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</si>
  <si>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</si>
  <si>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</si>
  <si>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</si>
  <si>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</si>
  <si>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</si>
  <si>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</si>
  <si>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</si>
  <si>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</si>
  <si>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</si>
  <si>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</si>
  <si>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</si>
  <si>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</si>
  <si>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</si>
  <si>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</si>
  <si>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</si>
  <si>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</si>
  <si>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</si>
  <si>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</si>
  <si>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</si>
  <si>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</si>
  <si>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</si>
  <si>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</si>
  <si>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</si>
  <si>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</si>
  <si>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</si>
  <si>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</si>
  <si>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</si>
  <si>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</si>
  <si>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</si>
  <si>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</si>
  <si>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</si>
  <si>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</si>
  <si>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</si>
  <si>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</si>
  <si>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</si>
  <si>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</si>
  <si>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</si>
  <si>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</si>
  <si>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</si>
  <si>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</si>
  <si>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</si>
  <si>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</si>
  <si>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</si>
  <si>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</si>
  <si>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</si>
  <si>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</si>
  <si>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</si>
  <si>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</si>
  <si>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</si>
  <si>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</si>
  <si>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</si>
  <si>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</si>
  <si>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</si>
  <si>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</si>
  <si>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</si>
  <si>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</si>
  <si>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</si>
  <si>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</si>
  <si>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</si>
  <si>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</si>
  <si>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</si>
  <si>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</si>
  <si>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</si>
  <si>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</si>
  <si>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</si>
  <si>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</si>
  <si>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</si>
  <si>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</si>
  <si>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</si>
  <si>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</si>
  <si>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</si>
  <si>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</si>
  <si>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</si>
  <si>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</si>
  <si>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</si>
  <si>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</si>
  <si>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</si>
  <si>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</si>
  <si>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</si>
  <si>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</si>
  <si>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</si>
  <si>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</si>
  <si>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</si>
  <si>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</si>
  <si>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</si>
  <si>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</si>
  <si>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</si>
  <si>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</si>
  <si>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</si>
  <si>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</si>
  <si>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</si>
  <si>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</si>
  <si>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</si>
  <si>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</si>
  <si>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</si>
  <si>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</si>
  <si>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</si>
  <si>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</si>
  <si>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</si>
  <si>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</si>
  <si>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</si>
  <si>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</si>
  <si>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</si>
  <si>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</si>
  <si>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</si>
  <si>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</si>
  <si>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</si>
  <si>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</si>
  <si>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</si>
  <si>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</si>
  <si>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</si>
  <si>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</si>
  <si>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</si>
  <si>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</si>
  <si>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</si>
  <si>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</si>
  <si>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</si>
  <si>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</si>
  <si>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</si>
  <si>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</si>
  <si>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</si>
  <si>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</si>
  <si>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</si>
  <si>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</si>
  <si>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</si>
  <si>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</si>
  <si>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</si>
  <si>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</si>
  <si>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</si>
  <si>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</si>
  <si>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</si>
  <si>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</si>
  <si>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</si>
  <si>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</si>
  <si>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</si>
  <si>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</si>
  <si>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</si>
  <si>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</si>
  <si>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</si>
  <si>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</si>
  <si>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</si>
  <si>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</si>
  <si>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</si>
  <si>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</si>
  <si>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</si>
  <si>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</si>
  <si>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</si>
  <si>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</si>
  <si>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</si>
  <si>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</si>
  <si>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</si>
  <si>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</si>
  <si>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</si>
  <si>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</si>
  <si>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</si>
  <si>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</si>
  <si>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</si>
  <si>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</si>
  <si>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</si>
  <si>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</si>
  <si>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</si>
  <si>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</si>
  <si>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</si>
  <si>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</si>
  <si>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</si>
  <si>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</si>
  <si>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</si>
  <si>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</si>
  <si>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</si>
  <si>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</si>
  <si>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</si>
  <si>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</si>
  <si>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</si>
  <si>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</si>
  <si>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</si>
  <si>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</si>
  <si>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</si>
  <si>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</si>
  <si>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</si>
  <si>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</si>
  <si>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</si>
  <si>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</si>
  <si>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</si>
  <si>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</si>
  <si>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</si>
  <si>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</si>
  <si>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</si>
  <si>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</si>
  <si>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</si>
  <si>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</si>
  <si>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</si>
  <si>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</si>
  <si>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</si>
  <si>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</si>
  <si>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</si>
  <si>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</si>
  <si>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</si>
  <si>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</si>
  <si>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</si>
  <si>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</si>
  <si>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</si>
  <si>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</si>
  <si>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</si>
  <si>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</si>
  <si>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</si>
  <si>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</si>
  <si>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</si>
  <si>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</si>
  <si>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</si>
  <si>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</si>
  <si>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</si>
  <si>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</si>
  <si>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</si>
  <si>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</si>
  <si>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</si>
  <si>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</si>
  <si>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</si>
  <si>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</si>
  <si>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</si>
  <si>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</si>
  <si>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</si>
  <si>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</si>
  <si>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</si>
  <si>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</si>
  <si>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</si>
  <si>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</si>
  <si>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</si>
  <si>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</si>
  <si>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</si>
  <si>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</si>
  <si>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</si>
  <si>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</si>
  <si>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</si>
  <si>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</si>
  <si>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</si>
  <si>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</si>
  <si>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</si>
  <si>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</si>
  <si>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</si>
  <si>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</si>
  <si>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</si>
  <si>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</si>
  <si>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</si>
  <si>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</si>
  <si>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</si>
  <si>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</si>
  <si>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</si>
  <si>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</si>
  <si>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</si>
  <si>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</si>
  <si>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</si>
  <si>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</si>
  <si>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</si>
  <si>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</si>
  <si>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</si>
  <si>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</si>
  <si>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</si>
  <si>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</si>
  <si>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</si>
  <si>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</si>
  <si>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</si>
  <si>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</si>
  <si>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</si>
  <si>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</si>
  <si>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</si>
  <si>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</si>
  <si>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</si>
  <si>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</si>
  <si>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</si>
  <si>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</si>
  <si>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</si>
  <si>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</si>
  <si>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</si>
  <si>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</si>
  <si>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</si>
  <si>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</si>
  <si>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</si>
  <si>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</si>
  <si>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</si>
  <si>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</si>
  <si>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</si>
  <si>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</si>
  <si>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</si>
  <si>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</si>
  <si>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</si>
  <si>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</si>
  <si>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</si>
  <si>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</si>
  <si>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</si>
  <si>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</si>
  <si>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</si>
  <si>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</si>
  <si>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</si>
  <si>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</si>
  <si>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</si>
  <si>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</si>
  <si>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</si>
  <si>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</si>
  <si>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</si>
  <si>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</si>
  <si>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</si>
  <si>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</si>
  <si>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</si>
  <si>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</si>
  <si>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</si>
  <si>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</si>
  <si>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</si>
  <si>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</si>
  <si>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</si>
  <si>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</si>
  <si>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</si>
  <si>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</si>
  <si>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</si>
  <si>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</si>
  <si>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</si>
  <si>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</si>
  <si>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</si>
  <si>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</si>
  <si>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</si>
  <si>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</si>
  <si>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</si>
  <si>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</si>
  <si>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</si>
  <si>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</si>
  <si>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</si>
  <si>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</si>
  <si>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</si>
  <si>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</si>
  <si>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</si>
  <si>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</si>
  <si>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</si>
  <si>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</si>
  <si>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</si>
  <si>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</si>
  <si>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</si>
  <si>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</si>
  <si>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</si>
  <si>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</si>
  <si>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</si>
  <si>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</si>
  <si>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</si>
  <si>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</si>
  <si>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</si>
  <si>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</si>
  <si>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</si>
  <si>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</si>
  <si>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</si>
  <si>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</si>
  <si>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</si>
  <si>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</si>
  <si>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</si>
  <si>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</si>
  <si>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</si>
  <si>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</si>
  <si>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</si>
  <si>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</si>
  <si>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</si>
  <si>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</si>
  <si>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</si>
  <si>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</si>
  <si>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</si>
  <si>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</si>
  <si>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</si>
  <si>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</si>
  <si>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</si>
  <si>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</si>
  <si>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</si>
  <si>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</si>
  <si>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</si>
  <si>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</si>
  <si>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</si>
  <si>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</si>
  <si>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</si>
  <si>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</si>
  <si>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</si>
  <si>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</si>
  <si>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</si>
  <si>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</si>
  <si>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</si>
  <si>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</si>
  <si>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</si>
  <si>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</si>
  <si>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</si>
  <si>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</si>
  <si>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</si>
  <si>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</si>
  <si>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</si>
  <si>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</si>
  <si>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</si>
  <si>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</si>
  <si>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</si>
  <si>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</si>
  <si>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</si>
  <si>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</si>
  <si>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</si>
  <si>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</si>
  <si>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</si>
  <si>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</si>
  <si>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</si>
  <si>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</si>
  <si>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</si>
  <si>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</si>
  <si>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</si>
  <si>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</si>
  <si>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</si>
  <si>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</si>
  <si>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</si>
  <si>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</si>
  <si>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</si>
  <si>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</si>
  <si>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</si>
  <si>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</si>
  <si>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</si>
  <si>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</si>
  <si>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</si>
  <si>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</si>
  <si>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</si>
  <si>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</si>
  <si>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</si>
  <si>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</si>
  <si>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</si>
  <si>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</si>
  <si>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</si>
  <si>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</si>
  <si>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</si>
  <si>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</si>
  <si>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</si>
  <si>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</si>
  <si>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</si>
  <si>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</si>
  <si>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</si>
  <si>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</si>
  <si>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</si>
  <si>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</si>
  <si>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</si>
  <si>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</si>
  <si>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</si>
  <si>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</si>
  <si>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</si>
  <si>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</si>
  <si>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</si>
  <si>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</si>
  <si>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</si>
  <si>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</si>
  <si>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</si>
  <si>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</si>
  <si>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</si>
  <si>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</si>
  <si>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</si>
  <si>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</si>
  <si>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</si>
  <si>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</si>
  <si>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</si>
  <si>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</si>
  <si>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</si>
  <si>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</si>
  <si>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</si>
  <si>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</si>
  <si>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</si>
  <si>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</si>
  <si>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</si>
  <si>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</si>
  <si>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</si>
  <si>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</si>
  <si>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</si>
  <si>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</si>
  <si>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</si>
  <si>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</si>
  <si>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</si>
  <si>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</si>
  <si>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</si>
  <si>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</si>
  <si>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</si>
  <si>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</si>
  <si>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</si>
  <si>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</si>
  <si>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</si>
  <si>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</si>
  <si>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</si>
  <si>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</si>
  <si>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</si>
  <si>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</si>
  <si>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</si>
  <si>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</si>
  <si>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</si>
  <si>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</si>
  <si>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</si>
  <si>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</si>
  <si>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</si>
  <si>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</si>
  <si>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</si>
  <si>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</si>
  <si>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</si>
  <si>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</si>
  <si>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</si>
  <si>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</si>
  <si>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</si>
  <si>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</si>
  <si>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</si>
  <si>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</si>
  <si>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</si>
  <si>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</si>
  <si>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</si>
  <si>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</si>
  <si>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</si>
  <si>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</si>
  <si>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</si>
  <si>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</si>
  <si>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</si>
  <si>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</si>
  <si>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</si>
  <si>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</si>
  <si>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</si>
  <si>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</si>
  <si>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</si>
  <si>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</si>
  <si>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</si>
  <si>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</si>
  <si>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</si>
  <si>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</si>
  <si>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</si>
  <si>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</si>
  <si>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</si>
  <si>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</si>
  <si>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</si>
  <si>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</si>
  <si>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</si>
  <si>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</si>
  <si>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</si>
  <si>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</si>
  <si>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</si>
  <si>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</si>
  <si>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</si>
  <si>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</si>
  <si>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</si>
  <si>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</si>
  <si>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</si>
  <si>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</si>
  <si>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</si>
  <si>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</si>
  <si>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</si>
  <si>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</si>
  <si>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</si>
  <si>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</si>
  <si>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</si>
  <si>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</si>
  <si>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</si>
  <si>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</si>
  <si>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</si>
  <si>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</si>
  <si>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</si>
  <si>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</si>
  <si>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</si>
  <si>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</si>
  <si>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</si>
  <si>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</si>
  <si>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</si>
  <si>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</si>
  <si>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</si>
  <si>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</si>
  <si>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</si>
  <si>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</si>
  <si>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</si>
  <si>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</si>
  <si>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</si>
  <si>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</si>
  <si>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</si>
  <si>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</si>
  <si>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</si>
  <si>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</si>
  <si>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</si>
  <si>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</si>
  <si>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</si>
  <si>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</si>
  <si>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</si>
  <si>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</si>
  <si>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</si>
  <si>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</si>
  <si>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</si>
  <si>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</si>
  <si>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</si>
  <si>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</si>
  <si>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</si>
  <si>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</si>
  <si>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</si>
  <si>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</si>
  <si>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</si>
  <si>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</si>
  <si>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</si>
  <si>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</si>
  <si>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</si>
  <si>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</si>
  <si>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</si>
  <si>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</si>
  <si>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</si>
  <si>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</si>
  <si>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</si>
  <si>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</si>
  <si>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</si>
  <si>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</si>
  <si>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</si>
  <si>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</si>
  <si>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</si>
  <si>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</si>
  <si>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</si>
  <si>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</si>
  <si>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</si>
  <si>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</si>
  <si>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</si>
  <si>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</si>
  <si>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</si>
  <si>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</si>
  <si>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</si>
  <si>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</si>
  <si>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</si>
  <si>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</si>
  <si>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</si>
  <si>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</si>
  <si>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</si>
  <si>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</si>
  <si>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</si>
  <si>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</si>
  <si>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</si>
  <si>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</si>
  <si>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</si>
  <si>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</si>
  <si>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</si>
  <si>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</si>
  <si>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</si>
  <si>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</si>
  <si>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</si>
  <si>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</si>
  <si>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</si>
  <si>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</si>
  <si>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</si>
  <si>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</si>
  <si>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</si>
  <si>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</si>
  <si>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</si>
  <si>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</si>
  <si>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</si>
  <si>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</si>
  <si>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</si>
  <si>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</si>
  <si>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</si>
  <si>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</si>
  <si>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</si>
  <si>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</si>
  <si>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</si>
  <si>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</si>
  <si>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</si>
  <si>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</si>
  <si>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</si>
  <si>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</si>
  <si>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</si>
  <si>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</si>
  <si>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</si>
  <si>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</si>
  <si>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</si>
  <si>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</si>
  <si>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</si>
  <si>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</si>
  <si>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</si>
  <si>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</si>
  <si>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</si>
  <si>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</si>
  <si>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</si>
  <si>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</si>
  <si>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</si>
  <si>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</si>
  <si>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</si>
  <si>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</si>
  <si>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</si>
  <si>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</si>
  <si>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</si>
  <si>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</si>
  <si>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</si>
  <si>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</si>
  <si>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</si>
  <si>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</si>
  <si>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</si>
  <si>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</si>
  <si>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</si>
  <si>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</si>
  <si>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</si>
  <si>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</si>
  <si>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</si>
  <si>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</si>
  <si>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</si>
  <si>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</si>
  <si>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</si>
  <si>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</si>
  <si>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</si>
  <si>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</si>
  <si>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</si>
  <si>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</si>
  <si>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</si>
  <si>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</si>
  <si>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</si>
  <si>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</si>
  <si>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</si>
  <si>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</si>
  <si>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</si>
  <si>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</si>
  <si>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</si>
  <si>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</si>
  <si>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</si>
  <si>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</si>
  <si>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</si>
  <si>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</si>
  <si>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</si>
  <si>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</si>
  <si>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</si>
  <si>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</si>
  <si>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</si>
  <si>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</si>
  <si>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</si>
  <si>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</si>
  <si>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</si>
  <si>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</si>
  <si>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</si>
  <si>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</si>
  <si>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</si>
  <si>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</si>
  <si>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</si>
  <si>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</si>
  <si>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</si>
  <si>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</si>
  <si>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</si>
  <si>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</si>
  <si>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</si>
  <si>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</si>
  <si>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</si>
  <si>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</si>
  <si>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</si>
  <si>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</si>
  <si>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</si>
  <si>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</si>
  <si>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</si>
  <si>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</si>
  <si>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</si>
  <si>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</si>
  <si>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</si>
  <si>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</si>
  <si>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</si>
  <si>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</si>
  <si>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</si>
  <si>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</si>
  <si>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</si>
  <si>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</si>
  <si>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</si>
  <si>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</si>
  <si>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</si>
  <si>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</si>
  <si>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</si>
  <si>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</si>
  <si>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</si>
  <si>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</si>
  <si>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</si>
  <si>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</si>
  <si>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</si>
  <si>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</si>
  <si>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</si>
  <si>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</si>
  <si>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</si>
  <si>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</si>
  <si>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</si>
  <si>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</si>
  <si>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</si>
  <si>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</si>
  <si>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</si>
  <si>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</si>
  <si>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</si>
  <si>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</si>
  <si>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</si>
  <si>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</si>
  <si>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</si>
  <si>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</si>
  <si>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</si>
  <si>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</si>
  <si>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</si>
  <si>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</si>
  <si>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</si>
  <si>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</si>
  <si>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</si>
  <si>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</si>
  <si>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</si>
  <si>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</si>
  <si>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</si>
  <si>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</si>
  <si>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</si>
  <si>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</si>
  <si>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</si>
  <si>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</si>
  <si>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</si>
  <si>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</si>
  <si>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</si>
  <si>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</si>
  <si>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</si>
  <si>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</si>
  <si>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</si>
  <si>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</si>
  <si>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</si>
  <si>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</si>
  <si>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</si>
  <si>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</si>
  <si>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</si>
  <si>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</si>
  <si>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</si>
  <si>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</si>
  <si>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</si>
  <si>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</si>
  <si>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</si>
  <si>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</si>
  <si>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</si>
  <si>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</si>
  <si>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</si>
  <si>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</si>
  <si>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</si>
  <si>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</si>
  <si>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</si>
  <si>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</si>
  <si>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</si>
  <si>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</si>
  <si>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</si>
  <si>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</si>
  <si>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</si>
  <si>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</si>
  <si>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</si>
  <si>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</si>
  <si>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</si>
  <si>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</si>
  <si>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</si>
  <si>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</si>
  <si>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</si>
  <si>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</si>
  <si>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</si>
  <si>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</si>
  <si>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</si>
  <si>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</si>
  <si>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</si>
  <si>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</si>
  <si>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</si>
  <si>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</si>
  <si>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</si>
  <si>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</si>
  <si>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</si>
  <si>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</si>
  <si>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</si>
  <si>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</si>
  <si>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</si>
  <si>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</si>
  <si>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</si>
  <si>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</si>
  <si>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</si>
  <si>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</si>
  <si>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</si>
  <si>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</si>
  <si>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</si>
  <si>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</si>
  <si>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</si>
  <si>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</si>
  <si>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</si>
  <si>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</si>
  <si>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</si>
  <si>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</si>
  <si>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</si>
  <si>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</si>
  <si>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</si>
  <si>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</si>
  <si>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</si>
  <si>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</si>
  <si>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</si>
  <si>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</si>
  <si>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</si>
  <si>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</si>
  <si>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</si>
  <si>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</si>
  <si>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</si>
  <si>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</si>
  <si>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</si>
  <si>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</si>
  <si>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</si>
  <si>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</si>
  <si>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</si>
  <si>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</si>
  <si>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</si>
  <si>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</si>
  <si>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</si>
  <si>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</si>
  <si>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</si>
  <si>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</si>
  <si>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</si>
  <si>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</si>
  <si>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</si>
  <si>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</si>
  <si>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</si>
  <si>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</si>
  <si>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</si>
  <si>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</si>
  <si>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</si>
  <si>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</si>
  <si>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</si>
  <si>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</si>
  <si>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</si>
  <si>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</si>
  <si>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</si>
  <si>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</si>
  <si>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</si>
  <si>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</si>
  <si>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</si>
  <si>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</si>
  <si>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</si>
  <si>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</si>
  <si>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</si>
  <si>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</si>
  <si>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</si>
  <si>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</si>
  <si>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</si>
  <si>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</si>
  <si>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</si>
  <si>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</si>
  <si>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</si>
  <si>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</si>
  <si>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</si>
  <si>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</si>
  <si>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</si>
  <si>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</si>
  <si>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</si>
  <si>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</si>
  <si>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</si>
  <si>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</si>
  <si>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</si>
  <si>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</si>
  <si>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</si>
  <si>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</si>
  <si>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</si>
  <si>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</si>
  <si>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</si>
  <si>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</si>
  <si>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</si>
  <si>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</si>
  <si>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</si>
  <si>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</si>
  <si>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</si>
  <si>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</si>
  <si>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</si>
  <si>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</si>
  <si>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</si>
  <si>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</si>
  <si>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</si>
  <si>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</si>
  <si>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</si>
  <si>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</si>
  <si>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</si>
  <si>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</si>
  <si>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</si>
  <si>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</si>
  <si>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</si>
  <si>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</si>
  <si>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</si>
  <si>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</si>
  <si>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</si>
  <si>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</si>
  <si>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</si>
  <si>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</si>
  <si>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</si>
  <si>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</si>
  <si>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</si>
  <si>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</si>
  <si>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</si>
  <si>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</si>
  <si>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</si>
  <si>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</si>
  <si>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</si>
  <si>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</si>
  <si>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</si>
  <si>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</si>
  <si>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</si>
  <si>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</si>
  <si>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</si>
  <si>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</si>
  <si>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</si>
  <si>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</si>
  <si>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</si>
  <si>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</si>
  <si>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</si>
  <si>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</si>
  <si>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</si>
  <si>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</si>
  <si>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</si>
  <si>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</si>
  <si>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</si>
  <si>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</si>
  <si>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</si>
  <si>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</si>
  <si>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</si>
  <si>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</si>
  <si>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</si>
  <si>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</si>
  <si>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</si>
  <si>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</si>
  <si>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</si>
  <si>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</si>
  <si>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</si>
  <si>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</si>
  <si>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</si>
  <si>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</si>
  <si>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</si>
  <si>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</si>
  <si>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</si>
  <si>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</si>
  <si>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</si>
  <si>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</si>
  <si>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</si>
  <si>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</si>
  <si>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</si>
  <si>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</si>
  <si>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</si>
  <si>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</si>
  <si>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</si>
  <si>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</si>
  <si>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</si>
  <si>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</si>
  <si>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</si>
  <si>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</si>
  <si>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</si>
  <si>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</si>
  <si>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</si>
  <si>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</si>
  <si>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</si>
  <si>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</si>
  <si>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</si>
  <si>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</si>
  <si>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</si>
  <si>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</si>
  <si>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</si>
  <si>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</si>
  <si>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</si>
  <si>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</si>
  <si>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</si>
  <si>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</si>
  <si>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</si>
  <si>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</si>
  <si>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</si>
  <si>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</si>
  <si>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</si>
  <si>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</si>
  <si>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</si>
  <si>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</si>
  <si>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</si>
  <si>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</si>
  <si>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</si>
  <si>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</si>
  <si>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</si>
  <si>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</si>
  <si>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</si>
  <si>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</si>
  <si>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</si>
  <si>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</si>
  <si>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</si>
  <si>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</si>
  <si>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</si>
  <si>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</si>
  <si>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</si>
  <si>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</si>
  <si>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</si>
  <si>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</si>
  <si>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</si>
  <si>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</si>
  <si>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</si>
  <si>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</si>
  <si>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</si>
  <si>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</si>
  <si>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</si>
  <si>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</si>
  <si>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</si>
  <si>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</si>
  <si>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</si>
  <si>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</si>
  <si>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</si>
  <si>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</si>
  <si>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</si>
  <si>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</si>
  <si>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</si>
  <si>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</si>
  <si>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</si>
  <si>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</si>
  <si>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</si>
  <si>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</si>
  <si>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</si>
  <si>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</si>
  <si>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</si>
  <si>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</si>
  <si>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</si>
  <si>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</si>
  <si>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</si>
  <si>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</si>
  <si>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</si>
  <si>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</si>
  <si>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</si>
  <si>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</si>
  <si>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</si>
  <si>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</si>
  <si>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</si>
  <si>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</si>
  <si>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</si>
  <si>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</si>
  <si>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</si>
  <si>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</si>
  <si>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</si>
  <si>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</si>
  <si>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</si>
  <si>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</si>
  <si>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</si>
  <si>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</si>
  <si>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</si>
  <si>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</si>
  <si>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</si>
  <si>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</si>
  <si>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</si>
  <si>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</si>
  <si>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</si>
  <si>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</si>
  <si>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</si>
  <si>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</si>
  <si>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</si>
  <si>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</si>
  <si>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</si>
  <si>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</si>
  <si>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</si>
  <si>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</si>
  <si>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</si>
  <si>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</si>
  <si>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</si>
  <si>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</si>
  <si>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</si>
  <si>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</si>
  <si>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</si>
  <si>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</si>
  <si>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</si>
  <si>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</si>
  <si>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</si>
  <si>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</si>
  <si>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</si>
  <si>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</si>
  <si>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</si>
  <si>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</si>
  <si>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</si>
  <si>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</si>
  <si>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</si>
  <si>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</si>
  <si>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</si>
  <si>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</si>
  <si>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</si>
  <si>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</si>
  <si>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</si>
  <si>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</si>
  <si>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</si>
  <si>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</si>
  <si>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</si>
  <si>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</si>
  <si>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</si>
  <si>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</si>
  <si>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</si>
  <si>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</si>
  <si>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</si>
  <si>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</si>
  <si>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</si>
  <si>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</si>
  <si>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</si>
  <si>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</si>
  <si>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</si>
  <si>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</si>
  <si>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</si>
  <si>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</si>
  <si>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</si>
  <si>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</si>
  <si>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</si>
  <si>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</si>
  <si>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</si>
  <si>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</si>
  <si>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</si>
  <si>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</si>
  <si>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</si>
  <si>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</si>
  <si>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</si>
  <si>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</si>
  <si>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</si>
  <si>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</si>
  <si>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</si>
  <si>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</si>
  <si>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</si>
  <si>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</si>
  <si>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</si>
  <si>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</si>
  <si>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</si>
  <si>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</si>
  <si>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</si>
  <si>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</si>
  <si>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</si>
  <si>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</si>
  <si>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</si>
  <si>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</si>
  <si>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</si>
  <si>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</si>
  <si>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</si>
  <si>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</si>
  <si>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</si>
  <si>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</si>
  <si>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</si>
  <si>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</si>
  <si>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</si>
  <si>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</si>
  <si>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</si>
  <si>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</si>
  <si>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</si>
  <si>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</si>
  <si>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</si>
  <si>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</si>
  <si>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</si>
  <si>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</si>
  <si>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</si>
  <si>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</si>
  <si>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</si>
  <si>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</si>
  <si>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</si>
  <si>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</si>
  <si>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</si>
  <si>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</si>
  <si>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</si>
  <si>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</si>
  <si>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</si>
  <si>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</si>
  <si>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</si>
  <si>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</si>
  <si>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</si>
  <si>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</si>
  <si>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</si>
  <si>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</si>
  <si>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</si>
  <si>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</si>
  <si>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</si>
  <si>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</si>
  <si>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</si>
  <si>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</si>
  <si>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</si>
  <si>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</si>
  <si>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</si>
  <si>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</si>
  <si>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</si>
  <si>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</si>
  <si>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</si>
  <si>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</si>
  <si>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</si>
  <si>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</si>
  <si>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</si>
  <si>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</si>
  <si>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</si>
  <si>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</si>
  <si>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</si>
  <si>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</si>
  <si>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</si>
  <si>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</si>
  <si>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</si>
  <si>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</si>
  <si>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</si>
  <si>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</si>
  <si>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</si>
  <si>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</si>
  <si>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</si>
  <si>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</si>
  <si>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</si>
  <si>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</si>
  <si>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</si>
  <si>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</si>
  <si>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</si>
  <si>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</si>
  <si>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</si>
  <si>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</si>
  <si>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</si>
  <si>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</si>
  <si>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</si>
  <si>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</si>
  <si>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</si>
  <si>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</si>
  <si>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</si>
  <si>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</si>
  <si>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</si>
  <si>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</si>
  <si>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</si>
  <si>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</si>
  <si>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</si>
  <si>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</si>
  <si>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</si>
  <si>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</si>
  <si>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</si>
  <si>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</si>
  <si>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</si>
  <si>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</si>
  <si>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</si>
  <si>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</si>
  <si>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</si>
  <si>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</si>
  <si>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</si>
  <si>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</si>
  <si>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</si>
  <si>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</si>
  <si>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</si>
  <si>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</si>
  <si>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</si>
  <si>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</si>
  <si>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</si>
  <si>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</si>
  <si>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</si>
  <si>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</si>
  <si>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</si>
  <si>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</si>
  <si>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</si>
  <si>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</si>
  <si>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</si>
  <si>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</si>
  <si>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</si>
  <si>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</si>
  <si>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</si>
  <si>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</si>
  <si>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</si>
  <si>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</si>
  <si>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</si>
  <si>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</si>
  <si>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</si>
  <si>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</si>
  <si>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</si>
  <si>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</si>
  <si>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</si>
  <si>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</si>
  <si>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</si>
  <si>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</si>
  <si>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</si>
  <si>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</si>
  <si>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</si>
  <si>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</si>
  <si>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</si>
  <si>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</si>
  <si>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</si>
  <si>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</si>
  <si>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</si>
  <si>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</si>
  <si>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</si>
  <si>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</si>
  <si>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</si>
  <si>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</si>
  <si>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</si>
  <si>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</si>
  <si>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</si>
  <si>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</si>
  <si>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</si>
  <si>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</si>
  <si>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</si>
  <si>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</si>
  <si>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</si>
  <si>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</si>
  <si>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</si>
  <si>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</si>
  <si>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</si>
  <si>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</si>
  <si>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</si>
  <si>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</si>
  <si>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</si>
  <si>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</si>
  <si>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</si>
  <si>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</si>
  <si>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</si>
  <si>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</si>
  <si>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</si>
  <si>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</si>
  <si>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</si>
  <si>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</si>
  <si>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</si>
  <si>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</si>
  <si>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</si>
  <si>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</si>
  <si>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</si>
  <si>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</si>
  <si>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</si>
  <si>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</si>
  <si>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</si>
  <si>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</si>
  <si>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</si>
  <si>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</si>
  <si>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</si>
  <si>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</si>
  <si>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</si>
  <si>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</si>
  <si>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</si>
  <si>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</si>
  <si>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</si>
  <si>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</si>
  <si>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</si>
  <si>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</si>
  <si>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</si>
  <si>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</si>
  <si>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</si>
  <si>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</si>
  <si>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</si>
  <si>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</si>
  <si>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</si>
  <si>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</si>
  <si>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</si>
  <si>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</si>
  <si>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</si>
  <si>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</si>
  <si>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</si>
  <si>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</si>
  <si>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</si>
  <si>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</si>
  <si>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</si>
  <si>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</si>
  <si>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</si>
  <si>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</si>
  <si>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</si>
  <si>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</si>
  <si>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</si>
  <si>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</si>
  <si>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</si>
  <si>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</si>
  <si>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</si>
  <si>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</si>
  <si>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</si>
  <si>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</si>
  <si>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</si>
  <si>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</si>
  <si>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</si>
  <si>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</si>
  <si>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</si>
  <si>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</si>
  <si>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</si>
  <si>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</si>
  <si>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</si>
  <si>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</si>
  <si>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</si>
  <si>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</si>
  <si>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</si>
  <si>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</si>
  <si>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</si>
  <si>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</si>
  <si>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</si>
  <si>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</si>
  <si>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</si>
  <si>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</si>
  <si>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</si>
  <si>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</si>
  <si>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</si>
  <si>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</si>
  <si>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</si>
  <si>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</si>
  <si>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</si>
  <si>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</si>
  <si>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</si>
  <si>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</si>
  <si>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</si>
  <si>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</si>
  <si>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</si>
  <si>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</si>
  <si>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</si>
  <si>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</si>
  <si>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</si>
  <si>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</si>
  <si>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</si>
  <si>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</si>
  <si>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</si>
  <si>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</si>
  <si>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</si>
  <si>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</si>
  <si>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</si>
  <si>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</si>
  <si>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</si>
  <si>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</si>
  <si>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</si>
  <si>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</si>
  <si>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</si>
  <si>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</si>
  <si>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</si>
  <si>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</si>
  <si>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</si>
  <si>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</si>
  <si>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</si>
  <si>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</si>
  <si>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</si>
  <si>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</si>
  <si>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</si>
  <si>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</si>
  <si>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</si>
  <si>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</si>
  <si>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</si>
  <si>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</si>
  <si>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</si>
  <si>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</si>
  <si>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</si>
  <si>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</si>
  <si>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</si>
  <si>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</si>
  <si>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</si>
  <si>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</si>
  <si>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</si>
  <si>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</si>
  <si>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</si>
  <si>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</si>
  <si>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</si>
  <si>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</si>
  <si>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</si>
  <si>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</si>
  <si>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</si>
  <si>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</si>
  <si>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</si>
  <si>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</si>
  <si>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</si>
  <si>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</si>
  <si>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</si>
  <si>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</si>
  <si>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</si>
  <si>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</si>
  <si>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</si>
  <si>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</si>
  <si>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</si>
  <si>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</si>
  <si>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</si>
  <si>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</si>
  <si>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</si>
  <si>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</si>
  <si>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</si>
  <si>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</si>
  <si>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</si>
  <si>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</si>
  <si>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</si>
  <si>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</si>
  <si>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</si>
  <si>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</si>
  <si>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</si>
  <si>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</si>
  <si>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</si>
  <si>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</si>
  <si>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</si>
  <si>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</si>
  <si>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</si>
  <si>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</si>
  <si>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</si>
  <si>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</si>
  <si>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</si>
  <si>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</si>
  <si>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</si>
  <si>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</si>
  <si>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</si>
  <si>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</si>
  <si>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</si>
  <si>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</si>
  <si>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</si>
  <si>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</si>
  <si>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</si>
  <si>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</si>
  <si>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</si>
  <si>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</si>
  <si>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</si>
  <si>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</si>
  <si>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</si>
  <si>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</si>
  <si>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</si>
  <si>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</si>
  <si>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</si>
  <si>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</si>
  <si>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</si>
  <si>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</si>
  <si>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</si>
  <si>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</si>
  <si>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</si>
  <si>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</si>
  <si>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</si>
  <si>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</si>
  <si>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</si>
  <si>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</si>
  <si>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</si>
  <si>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</si>
  <si>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</si>
  <si>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</si>
  <si>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</si>
  <si>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</si>
  <si>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</si>
  <si>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</si>
  <si>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</si>
  <si>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</si>
  <si>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</si>
  <si>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</si>
  <si>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</si>
  <si>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</si>
  <si>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</si>
  <si>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</si>
  <si>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</si>
  <si>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</si>
  <si>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</si>
  <si>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</si>
  <si>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</si>
  <si>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</si>
  <si>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</si>
  <si>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</si>
  <si>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</si>
  <si>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</si>
  <si>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</si>
  <si>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</si>
  <si>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</si>
  <si>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</si>
  <si>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</si>
  <si>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</si>
  <si>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</si>
  <si>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</si>
  <si>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</si>
  <si>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</si>
  <si>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</si>
  <si>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</si>
  <si>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</si>
  <si>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</si>
  <si>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</si>
  <si>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</si>
  <si>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</si>
  <si>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</si>
  <si>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</si>
  <si>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</si>
  <si>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</si>
  <si>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</si>
  <si>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</si>
  <si>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</si>
  <si>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</si>
  <si>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</si>
  <si>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</si>
  <si>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</si>
  <si>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</si>
  <si>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</si>
  <si>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</si>
  <si>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</si>
  <si>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</si>
  <si>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</si>
  <si>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</si>
  <si>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</si>
  <si>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</si>
  <si>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</si>
  <si>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</si>
  <si>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</si>
  <si>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</si>
  <si>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</si>
  <si>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</si>
  <si>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</si>
  <si>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</si>
  <si>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</si>
  <si>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</si>
  <si>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</si>
  <si>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</si>
  <si>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</si>
  <si>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</si>
  <si>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</si>
  <si>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</si>
  <si>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</si>
  <si>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</si>
  <si>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</si>
  <si>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</si>
  <si>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</si>
  <si>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</si>
  <si>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</si>
  <si>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</si>
  <si>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</si>
  <si>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</si>
  <si>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</si>
  <si>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</si>
  <si>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</si>
  <si>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</si>
  <si>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</si>
  <si>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</si>
  <si>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</si>
  <si>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</si>
  <si>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</si>
  <si>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</si>
  <si>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</si>
  <si>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</si>
  <si>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</si>
  <si>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</si>
  <si>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</si>
  <si>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</si>
  <si>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</si>
  <si>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</si>
  <si>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</si>
  <si>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</si>
  <si>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</si>
  <si>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</si>
  <si>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</si>
  <si>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</si>
  <si>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</si>
  <si>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</si>
  <si>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</si>
  <si>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</si>
  <si>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</si>
  <si>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</si>
  <si>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Reporting Date: 31/03/24</t>
  </si>
  <si>
    <t>Cut-off Date: 31/03/24</t>
  </si>
  <si>
    <t>MBH Mortgage Bank Co.plc.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</si>
</sst>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xmlns=""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31"/>
  <sheetViews>
    <sheetView zoomScale="80" zoomScaleNormal="80" workbookViewId="0">
      <selection activeCell="S22" sqref="S22"/>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5" t="s">
        <v>1688</v>
      </c>
      <c r="F6" s="175"/>
      <c r="G6" s="175"/>
      <c r="H6" s="6"/>
      <c r="I6" s="6"/>
      <c r="J6" s="99"/>
    </row>
    <row r="7" spans="2:10" ht="26.25" x14ac:dyDescent="0.25">
      <c r="B7" s="98"/>
      <c r="C7" s="6"/>
      <c r="D7" s="6"/>
      <c r="E7" s="6"/>
      <c r="F7" s="173" t="s">
        <v>72</v>
      </c>
      <c r="G7" s="6"/>
      <c r="H7" s="6"/>
      <c r="I7" s="6"/>
      <c r="J7" s="99"/>
    </row>
    <row r="8" spans="2:10" ht="26.25" x14ac:dyDescent="0.25">
      <c r="B8" s="98"/>
      <c r="C8" s="6"/>
      <c r="D8" s="6"/>
      <c r="E8" s="6"/>
      <c r="F8" s="173" t="s">
        <v>1787</v>
      </c>
      <c r="G8" s="6"/>
      <c r="H8" s="6"/>
      <c r="I8" s="6"/>
      <c r="J8" s="99"/>
    </row>
    <row r="9" spans="2:10" ht="21" x14ac:dyDescent="0.25">
      <c r="B9" s="98"/>
      <c r="C9" s="6"/>
      <c r="D9" s="6"/>
      <c r="E9" s="6"/>
      <c r="F9" s="174" t="s">
        <v>1785</v>
      </c>
      <c r="G9" s="6"/>
      <c r="H9" s="6"/>
      <c r="I9" s="6"/>
      <c r="J9" s="99"/>
    </row>
    <row r="10" spans="2:10" ht="21" x14ac:dyDescent="0.25">
      <c r="B10" s="98"/>
      <c r="C10" s="6"/>
      <c r="D10" s="6"/>
      <c r="E10" s="6"/>
      <c r="F10" s="174" t="s">
        <v>1786</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6" t="s">
        <v>1713</v>
      </c>
      <c r="E24" s="177" t="s">
        <v>5</v>
      </c>
      <c r="F24" s="177"/>
      <c r="G24" s="177"/>
      <c r="H24" s="177"/>
      <c r="I24" s="6"/>
      <c r="J24" s="99"/>
    </row>
    <row r="25" spans="2:10" x14ac:dyDescent="0.25">
      <c r="B25" s="98"/>
      <c r="C25" s="6"/>
      <c r="D25" s="6"/>
      <c r="H25" s="6"/>
      <c r="I25" s="6"/>
      <c r="J25" s="99"/>
    </row>
    <row r="26" spans="2:10" x14ac:dyDescent="0.25">
      <c r="B26" s="98"/>
      <c r="C26" s="6"/>
      <c r="D26" s="176" t="s">
        <v>1714</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1715</v>
      </c>
      <c r="E28" s="176" t="s">
        <v>5</v>
      </c>
      <c r="F28" s="176"/>
      <c r="G28" s="176"/>
      <c r="H28" s="176"/>
      <c r="I28" s="6"/>
      <c r="J28" s="99"/>
    </row>
    <row r="29" spans="2:10" x14ac:dyDescent="0.25">
      <c r="B29" s="98"/>
      <c r="C29" s="6"/>
      <c r="D29" s="6"/>
      <c r="E29" s="6"/>
      <c r="F29" s="6"/>
      <c r="G29" s="6"/>
      <c r="H29" s="6"/>
      <c r="I29" s="6"/>
      <c r="J29" s="99"/>
    </row>
    <row r="30" spans="2:10" x14ac:dyDescent="0.25">
      <c r="B30" s="98"/>
      <c r="C30" s="6"/>
      <c r="D30" s="176" t="s">
        <v>1716</v>
      </c>
      <c r="E30" s="176"/>
      <c r="F30" s="176"/>
      <c r="G30" s="176"/>
      <c r="H30" s="176"/>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8" t="s">
        <v>750</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751</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752</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8" t="s">
        <v>1718</v>
      </c>
      <c r="D50" s="178"/>
      <c r="E50" s="178"/>
      <c r="F50" s="178"/>
      <c r="G50" s="178"/>
      <c r="H50" s="178"/>
      <c r="I50" s="178"/>
      <c r="J50" s="179"/>
    </row>
    <row r="51" spans="2:10" x14ac:dyDescent="0.25">
      <c r="B51" s="124"/>
      <c r="C51" s="180" t="s">
        <v>1706</v>
      </c>
      <c r="D51" s="180"/>
      <c r="E51" s="180"/>
      <c r="F51" s="180"/>
      <c r="G51" s="180"/>
      <c r="H51" s="180"/>
      <c r="I51" s="180"/>
      <c r="J51" s="181"/>
    </row>
    <row r="52" spans="2:10" x14ac:dyDescent="0.25">
      <c r="B52" s="124"/>
      <c r="C52" t="s">
        <v>1707</v>
      </c>
      <c r="J52" s="17"/>
    </row>
    <row r="53" spans="2:10" x14ac:dyDescent="0.25">
      <c r="B53" s="124"/>
      <c r="C53" s="178" t="s">
        <v>1708</v>
      </c>
      <c r="D53" s="178"/>
      <c r="E53" s="178"/>
      <c r="F53" s="178"/>
      <c r="G53" s="178"/>
      <c r="H53" s="178"/>
      <c r="I53" s="178"/>
      <c r="J53" s="179"/>
    </row>
    <row r="54" spans="2:10" x14ac:dyDescent="0.25">
      <c r="B54" s="124"/>
      <c r="C54" s="178" t="s">
        <v>1709</v>
      </c>
      <c r="D54" s="178"/>
      <c r="E54" s="178"/>
      <c r="F54" s="178"/>
      <c r="G54" s="178"/>
      <c r="H54" s="178"/>
      <c r="I54" s="178"/>
      <c r="J54" s="179"/>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11</v>
      </c>
      <c r="B1" s="183"/>
      <c r="C1" s="183"/>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80" zoomScaleNormal="80" workbookViewId="0">
      <selection activeCell="D610" sqref="D610"/>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394477.946926</v>
      </c>
      <c r="F12" s="71">
        <f>IF($C$15=0,"",IF(C12="[for completion]","",C12/$C$15))</f>
        <v>0.98960890310495619</v>
      </c>
    </row>
    <row r="13" spans="1:7" x14ac:dyDescent="0.25">
      <c r="A13" s="35" t="s">
        <v>793</v>
      </c>
      <c r="B13" s="35" t="s">
        <v>45</v>
      </c>
      <c r="C13" s="133">
        <v>4142.0995270000003</v>
      </c>
      <c r="F13" s="71">
        <f>IF($C$15=0,"",IF(C13="[for completion]","",C13/$C$15))</f>
        <v>1.0391096895043842E-2</v>
      </c>
    </row>
    <row r="14" spans="1:7" x14ac:dyDescent="0.25">
      <c r="A14" s="35" t="s">
        <v>794</v>
      </c>
      <c r="B14" s="35" t="s">
        <v>30</v>
      </c>
      <c r="C14" s="133">
        <v>0</v>
      </c>
      <c r="F14" s="71">
        <f>IF($C$15=0,"",IF(C14="[for completion]","",C14/$C$15))</f>
        <v>0</v>
      </c>
    </row>
    <row r="15" spans="1:7" x14ac:dyDescent="0.25">
      <c r="A15" s="35" t="s">
        <v>795</v>
      </c>
      <c r="B15" s="57" t="s">
        <v>31</v>
      </c>
      <c r="C15" s="72">
        <f>SUM(C12:C14)</f>
        <v>398620.04645299999</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49358</v>
      </c>
      <c r="D28" s="136">
        <v>3</v>
      </c>
      <c r="E28" s="74"/>
      <c r="F28" s="136">
        <f>IF(AND(C28="[For completion]",D28="[For completion]"),"",SUM(C28:D28))</f>
        <v>49361</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3.3632449832458697E-3</v>
      </c>
      <c r="D36" s="139" t="s">
        <v>168</v>
      </c>
      <c r="E36" s="73"/>
      <c r="F36" s="142">
        <v>1.2952698651117077E-2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0.32451473492145699</v>
      </c>
      <c r="D99" s="139">
        <v>0.41831273404145902</v>
      </c>
      <c r="E99" s="69"/>
      <c r="F99" s="139">
        <v>0.32548939901887436</v>
      </c>
      <c r="G99" s="35"/>
    </row>
    <row r="100" spans="1:7" x14ac:dyDescent="0.25">
      <c r="A100" s="35" t="s">
        <v>876</v>
      </c>
      <c r="B100" s="140" t="s">
        <v>1721</v>
      </c>
      <c r="C100" s="139">
        <v>0.21184677634033799</v>
      </c>
      <c r="D100" s="139">
        <v>0</v>
      </c>
      <c r="E100" s="69"/>
      <c r="F100" s="139">
        <v>0.20964545596048265</v>
      </c>
      <c r="G100" s="35"/>
    </row>
    <row r="101" spans="1:7" x14ac:dyDescent="0.25">
      <c r="A101" s="35" t="s">
        <v>877</v>
      </c>
      <c r="B101" s="140" t="s">
        <v>1722</v>
      </c>
      <c r="C101" s="139">
        <v>7.2026200616861602E-2</v>
      </c>
      <c r="D101" s="139">
        <v>0</v>
      </c>
      <c r="E101" s="69"/>
      <c r="F101" s="139">
        <v>7.1277769387269943E-2</v>
      </c>
      <c r="G101" s="35"/>
    </row>
    <row r="102" spans="1:7" x14ac:dyDescent="0.25">
      <c r="A102" s="35" t="s">
        <v>878</v>
      </c>
      <c r="B102" s="140" t="s">
        <v>1723</v>
      </c>
      <c r="C102" s="139">
        <v>3.2716697248247398E-2</v>
      </c>
      <c r="D102" s="139">
        <v>0.172187468128364</v>
      </c>
      <c r="E102" s="69"/>
      <c r="F102" s="139">
        <v>3.4165951542489123E-2</v>
      </c>
      <c r="G102" s="35"/>
    </row>
    <row r="103" spans="1:7" x14ac:dyDescent="0.25">
      <c r="A103" s="35" t="s">
        <v>879</v>
      </c>
      <c r="B103" s="140" t="s">
        <v>1724</v>
      </c>
      <c r="C103" s="139">
        <v>3.5198649184566597E-2</v>
      </c>
      <c r="D103" s="139">
        <v>0</v>
      </c>
      <c r="E103" s="69"/>
      <c r="F103" s="139">
        <v>3.4832896610315071E-2</v>
      </c>
      <c r="G103" s="35"/>
    </row>
    <row r="104" spans="1:7" x14ac:dyDescent="0.25">
      <c r="A104" s="35" t="s">
        <v>880</v>
      </c>
      <c r="B104" s="140" t="s">
        <v>1725</v>
      </c>
      <c r="C104" s="139">
        <v>3.6667937846469698E-2</v>
      </c>
      <c r="D104" s="139">
        <v>0</v>
      </c>
      <c r="E104" s="69"/>
      <c r="F104" s="139">
        <v>3.6286917751365604E-2</v>
      </c>
      <c r="G104" s="35"/>
    </row>
    <row r="105" spans="1:7" x14ac:dyDescent="0.25">
      <c r="A105" s="35" t="s">
        <v>881</v>
      </c>
      <c r="B105" s="140" t="s">
        <v>1726</v>
      </c>
      <c r="C105" s="139">
        <v>3.0813302920000899E-2</v>
      </c>
      <c r="D105" s="139">
        <v>0</v>
      </c>
      <c r="E105" s="69"/>
      <c r="F105" s="139">
        <v>3.0493118903702866E-2</v>
      </c>
      <c r="G105" s="35"/>
    </row>
    <row r="106" spans="1:7" x14ac:dyDescent="0.25">
      <c r="A106" s="35" t="s">
        <v>882</v>
      </c>
      <c r="B106" s="140" t="s">
        <v>1727</v>
      </c>
      <c r="C106" s="139">
        <v>2.5490084793685499E-2</v>
      </c>
      <c r="D106" s="139">
        <v>0</v>
      </c>
      <c r="E106" s="69"/>
      <c r="F106" s="139">
        <v>2.5225214852731381E-2</v>
      </c>
      <c r="G106" s="35"/>
    </row>
    <row r="107" spans="1:7" x14ac:dyDescent="0.25">
      <c r="A107" s="35" t="s">
        <v>883</v>
      </c>
      <c r="B107" s="140" t="s">
        <v>1728</v>
      </c>
      <c r="C107" s="139">
        <v>2.9766605525583901E-2</v>
      </c>
      <c r="D107" s="139">
        <v>0</v>
      </c>
      <c r="E107" s="69"/>
      <c r="F107" s="139">
        <v>2.9457297843331016E-2</v>
      </c>
      <c r="G107" s="35"/>
    </row>
    <row r="108" spans="1:7" x14ac:dyDescent="0.25">
      <c r="A108" s="35" t="s">
        <v>884</v>
      </c>
      <c r="B108" s="140" t="s">
        <v>1729</v>
      </c>
      <c r="C108" s="139">
        <v>2.5926578147309701E-2</v>
      </c>
      <c r="D108" s="139">
        <v>0</v>
      </c>
      <c r="E108" s="69"/>
      <c r="F108" s="139">
        <v>2.5657172561624125E-2</v>
      </c>
      <c r="G108" s="35"/>
    </row>
    <row r="109" spans="1:7" x14ac:dyDescent="0.25">
      <c r="A109" s="35" t="s">
        <v>885</v>
      </c>
      <c r="B109" s="140" t="s">
        <v>1730</v>
      </c>
      <c r="C109" s="139">
        <v>1.9126795140713099E-2</v>
      </c>
      <c r="D109" s="139">
        <v>0</v>
      </c>
      <c r="E109" s="69"/>
      <c r="F109" s="139">
        <v>1.8928046759114324E-2</v>
      </c>
      <c r="G109" s="35"/>
    </row>
    <row r="110" spans="1:7" x14ac:dyDescent="0.25">
      <c r="A110" s="35" t="s">
        <v>886</v>
      </c>
      <c r="B110" s="140" t="s">
        <v>1731</v>
      </c>
      <c r="C110" s="139">
        <v>2.7913937228966901E-2</v>
      </c>
      <c r="D110" s="139">
        <v>0</v>
      </c>
      <c r="E110" s="69"/>
      <c r="F110" s="139">
        <v>2.7623880802498509E-2</v>
      </c>
      <c r="G110" s="35"/>
    </row>
    <row r="111" spans="1:7" x14ac:dyDescent="0.25">
      <c r="A111" s="35" t="s">
        <v>887</v>
      </c>
      <c r="B111" s="140" t="s">
        <v>1732</v>
      </c>
      <c r="C111" s="139">
        <v>2.0450372645277499E-2</v>
      </c>
      <c r="D111" s="139">
        <v>0.136635878810584</v>
      </c>
      <c r="E111" s="69"/>
      <c r="F111" s="139">
        <v>2.1657667497640885E-2</v>
      </c>
      <c r="G111" s="35"/>
    </row>
    <row r="112" spans="1:7" x14ac:dyDescent="0.25">
      <c r="A112" s="35" t="s">
        <v>888</v>
      </c>
      <c r="B112" s="140" t="s">
        <v>1733</v>
      </c>
      <c r="C112" s="139">
        <v>1.8120798830132501E-2</v>
      </c>
      <c r="D112" s="139">
        <v>0</v>
      </c>
      <c r="E112" s="69"/>
      <c r="F112" s="139">
        <v>1.793250385367301E-2</v>
      </c>
      <c r="G112" s="35"/>
    </row>
    <row r="113" spans="1:7" x14ac:dyDescent="0.25">
      <c r="A113" s="35" t="s">
        <v>889</v>
      </c>
      <c r="B113" s="140" t="s">
        <v>1734</v>
      </c>
      <c r="C113" s="139">
        <v>2.6193160327629299E-2</v>
      </c>
      <c r="D113" s="139">
        <v>0</v>
      </c>
      <c r="E113" s="69"/>
      <c r="F113" s="139">
        <v>2.5920984660677503E-2</v>
      </c>
      <c r="G113" s="35"/>
    </row>
    <row r="114" spans="1:7" x14ac:dyDescent="0.25">
      <c r="A114" s="35" t="s">
        <v>890</v>
      </c>
      <c r="B114" s="140" t="s">
        <v>1735</v>
      </c>
      <c r="C114" s="139">
        <v>1.49221814027764E-2</v>
      </c>
      <c r="D114" s="139">
        <v>0.114741909004083</v>
      </c>
      <c r="E114" s="69"/>
      <c r="F114" s="139">
        <v>1.5959417864318478E-2</v>
      </c>
      <c r="G114" s="35"/>
    </row>
    <row r="115" spans="1:7" x14ac:dyDescent="0.25">
      <c r="A115" s="35" t="s">
        <v>891</v>
      </c>
      <c r="B115" s="140" t="s">
        <v>1736</v>
      </c>
      <c r="C115" s="139">
        <v>1.2730391159280499E-2</v>
      </c>
      <c r="D115" s="139">
        <v>0.15812201001550999</v>
      </c>
      <c r="E115" s="69"/>
      <c r="F115" s="139">
        <v>1.4241169558542833E-2</v>
      </c>
      <c r="G115" s="35"/>
    </row>
    <row r="116" spans="1:7" x14ac:dyDescent="0.25">
      <c r="A116" s="35" t="s">
        <v>892</v>
      </c>
      <c r="B116" s="140" t="s">
        <v>1737</v>
      </c>
      <c r="C116" s="139">
        <v>1.8830055735287201E-2</v>
      </c>
      <c r="D116" s="139">
        <v>0</v>
      </c>
      <c r="E116" s="69"/>
      <c r="F116" s="139">
        <v>1.8634390801602781E-2</v>
      </c>
      <c r="G116" s="35"/>
    </row>
    <row r="117" spans="1:7" x14ac:dyDescent="0.25">
      <c r="A117" s="35" t="s">
        <v>893</v>
      </c>
      <c r="B117" s="140" t="s">
        <v>1738</v>
      </c>
      <c r="C117" s="139">
        <v>7.0325218081189597E-3</v>
      </c>
      <c r="D117" s="139">
        <v>0</v>
      </c>
      <c r="E117" s="69"/>
      <c r="F117" s="139">
        <v>6.9594461925942827E-3</v>
      </c>
      <c r="G117" s="35"/>
    </row>
    <row r="118" spans="1:7" x14ac:dyDescent="0.25">
      <c r="A118" s="35" t="s">
        <v>894</v>
      </c>
      <c r="B118" s="140" t="s">
        <v>1739</v>
      </c>
      <c r="C118" s="139">
        <v>9.7122181772971196E-3</v>
      </c>
      <c r="D118" s="139">
        <v>0</v>
      </c>
      <c r="E118" s="69"/>
      <c r="F118" s="139">
        <v>9.6112975771510192E-3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0.88708358883403993</v>
      </c>
      <c r="D150" s="139">
        <v>0.16010502612918021</v>
      </c>
      <c r="E150" s="70"/>
      <c r="F150" s="139">
        <v>0.87952948414835397</v>
      </c>
    </row>
    <row r="151" spans="1:7" x14ac:dyDescent="0.25">
      <c r="A151" s="35" t="s">
        <v>926</v>
      </c>
      <c r="B151" s="35" t="s">
        <v>89</v>
      </c>
      <c r="C151" s="139">
        <v>0.1129164111659601</v>
      </c>
      <c r="D151" s="139">
        <v>0.83989497387081979</v>
      </c>
      <c r="E151" s="70"/>
      <c r="F151" s="139">
        <v>0.12047051585164599</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0.14031755642193999</v>
      </c>
      <c r="D170" s="139">
        <v>0</v>
      </c>
      <c r="E170" s="112"/>
      <c r="F170" s="139">
        <v>0.1388595030970837</v>
      </c>
    </row>
    <row r="171" spans="1:7" x14ac:dyDescent="0.25">
      <c r="A171" s="35" t="s">
        <v>944</v>
      </c>
      <c r="B171" s="63" t="s">
        <v>1702</v>
      </c>
      <c r="C171" s="139">
        <v>0.151972947968739</v>
      </c>
      <c r="D171" s="139">
        <v>0</v>
      </c>
      <c r="E171" s="112"/>
      <c r="F171" s="139">
        <v>0.15039378234097042</v>
      </c>
    </row>
    <row r="172" spans="1:7" x14ac:dyDescent="0.25">
      <c r="A172" s="35" t="s">
        <v>945</v>
      </c>
      <c r="B172" s="63" t="s">
        <v>1703</v>
      </c>
      <c r="C172" s="139">
        <v>0.230536895529067</v>
      </c>
      <c r="D172" s="139">
        <v>0.16010502612918001</v>
      </c>
      <c r="E172" s="69"/>
      <c r="F172" s="139">
        <v>0.22980503114963347</v>
      </c>
    </row>
    <row r="173" spans="1:7" x14ac:dyDescent="0.25">
      <c r="A173" s="35" t="s">
        <v>946</v>
      </c>
      <c r="B173" s="63" t="s">
        <v>1704</v>
      </c>
      <c r="C173" s="139">
        <v>0.28287038558820199</v>
      </c>
      <c r="D173" s="139">
        <v>0</v>
      </c>
      <c r="E173" s="69"/>
      <c r="F173" s="139">
        <v>0.27993105200281682</v>
      </c>
    </row>
    <row r="174" spans="1:7" x14ac:dyDescent="0.25">
      <c r="A174" s="35" t="s">
        <v>947</v>
      </c>
      <c r="B174" s="63" t="s">
        <v>1705</v>
      </c>
      <c r="C174" s="139">
        <v>0.19430221449205201</v>
      </c>
      <c r="D174" s="139">
        <v>0.83989497387082002</v>
      </c>
      <c r="E174" s="69"/>
      <c r="F174" s="139">
        <v>0.2010106314094956</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6.490574745564427E-5</v>
      </c>
      <c r="D180" s="139">
        <v>0</v>
      </c>
      <c r="E180" s="70"/>
      <c r="F180" s="139">
        <v>6.4231305544787431E-5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7992.1785105960498</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45533.273763999998</v>
      </c>
      <c r="D190" s="136">
        <v>21960</v>
      </c>
      <c r="E190" s="65"/>
      <c r="F190" s="71">
        <f>IF($C$214=0,"",IF(C190="[for completion]","",IF(C190="","",C190/$C$214)))</f>
        <v>0.11542666483341227</v>
      </c>
      <c r="G190" s="71">
        <f>IF($D$214=0,"",IF(D190="[for completion]","",IF(D190="","",D190/$D$214)))</f>
        <v>0.44491267879573726</v>
      </c>
    </row>
    <row r="191" spans="1:7" x14ac:dyDescent="0.25">
      <c r="A191" s="35" t="s">
        <v>959</v>
      </c>
      <c r="B191" s="140" t="s">
        <v>1741</v>
      </c>
      <c r="C191" s="133">
        <v>105867.84654899999</v>
      </c>
      <c r="D191" s="136">
        <v>13979</v>
      </c>
      <c r="E191" s="65"/>
      <c r="F191" s="71">
        <f t="shared" ref="F191:F213" si="1">IF($C$214=0,"",IF(C191="[for completion]","",IF(C191="","",C191/$C$214)))</f>
        <v>0.26837456282153005</v>
      </c>
      <c r="G191" s="71">
        <f t="shared" ref="G191:G213" si="2">IF($D$214=0,"",IF(D191="[for completion]","",IF(D191="","",D191/$D$214)))</f>
        <v>0.28321649985817904</v>
      </c>
    </row>
    <row r="192" spans="1:7" x14ac:dyDescent="0.25">
      <c r="A192" s="35" t="s">
        <v>960</v>
      </c>
      <c r="B192" s="140" t="s">
        <v>1742</v>
      </c>
      <c r="C192" s="133">
        <v>139290.86455699999</v>
      </c>
      <c r="D192" s="136">
        <v>9942</v>
      </c>
      <c r="E192" s="65"/>
      <c r="F192" s="71">
        <f t="shared" si="1"/>
        <v>0.35310177829314632</v>
      </c>
      <c r="G192" s="71">
        <f t="shared" si="2"/>
        <v>0.20142631387009199</v>
      </c>
    </row>
    <row r="193" spans="1:7" x14ac:dyDescent="0.25">
      <c r="A193" s="35" t="s">
        <v>961</v>
      </c>
      <c r="B193" s="140" t="s">
        <v>1743</v>
      </c>
      <c r="C193" s="133">
        <v>56590.178463999997</v>
      </c>
      <c r="D193" s="136">
        <v>2360</v>
      </c>
      <c r="E193" s="65"/>
      <c r="F193" s="71">
        <f t="shared" si="1"/>
        <v>0.14345587352850356</v>
      </c>
      <c r="G193" s="71">
        <f t="shared" si="2"/>
        <v>4.7813930872401635E-2</v>
      </c>
    </row>
    <row r="194" spans="1:7" x14ac:dyDescent="0.25">
      <c r="A194" s="35" t="s">
        <v>962</v>
      </c>
      <c r="B194" s="140" t="s">
        <v>1744</v>
      </c>
      <c r="C194" s="133">
        <v>22626.784309999999</v>
      </c>
      <c r="D194" s="136">
        <v>662</v>
      </c>
      <c r="E194" s="65"/>
      <c r="F194" s="71">
        <f t="shared" si="1"/>
        <v>5.7358806712316801E-2</v>
      </c>
      <c r="G194" s="71">
        <f t="shared" si="2"/>
        <v>1.3412212812512663E-2</v>
      </c>
    </row>
    <row r="195" spans="1:7" x14ac:dyDescent="0.25">
      <c r="A195" s="35" t="s">
        <v>963</v>
      </c>
      <c r="B195" s="140" t="s">
        <v>1745</v>
      </c>
      <c r="C195" s="133">
        <v>11757.359856999999</v>
      </c>
      <c r="D195" s="136">
        <v>267</v>
      </c>
      <c r="E195" s="65"/>
      <c r="F195" s="71">
        <f t="shared" si="1"/>
        <v>2.9804859685110759E-2</v>
      </c>
      <c r="G195" s="71">
        <f t="shared" si="2"/>
        <v>5.4094574334454396E-3</v>
      </c>
    </row>
    <row r="196" spans="1:7" x14ac:dyDescent="0.25">
      <c r="A196" s="35" t="s">
        <v>964</v>
      </c>
      <c r="B196" s="140" t="s">
        <v>1746</v>
      </c>
      <c r="C196" s="133">
        <v>12811.639424999999</v>
      </c>
      <c r="D196" s="136">
        <v>188</v>
      </c>
      <c r="E196" s="65"/>
      <c r="F196" s="71">
        <f t="shared" si="1"/>
        <v>3.2477454125980153E-2</v>
      </c>
      <c r="G196" s="71">
        <f>IF($D$214=0,"",IF(D196="[for completion]","",IF(D196="","",D196/$D$214)))</f>
        <v>3.8089063576319947E-3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394477.946926</v>
      </c>
      <c r="D214" s="75">
        <f>SUM(D190:D213)</f>
        <v>49358</v>
      </c>
      <c r="E214" s="58"/>
      <c r="F214" s="76">
        <f>SUM(F190:F213)</f>
        <v>0.99999999999999978</v>
      </c>
      <c r="G214" s="76">
        <f>SUM(G190:G213)</f>
        <v>1.0000000000000002</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39.824784676072838</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207853.11950900001</v>
      </c>
      <c r="D219" s="136">
        <v>36501</v>
      </c>
      <c r="F219" s="71">
        <f t="shared" ref="F219:F233" si="3">IF($C$227=0,"",IF(C219="[for completion]","",C219/$C$227))</f>
        <v>0.5269068172979291</v>
      </c>
      <c r="G219" s="71">
        <f t="shared" ref="G219:G232" si="4">IF($D$227=0,"",IF(D219="[for completion]","",D219/$D$227))</f>
        <v>0.73951537744641194</v>
      </c>
    </row>
    <row r="220" spans="1:7" x14ac:dyDescent="0.25">
      <c r="A220" s="35" t="s">
        <v>985</v>
      </c>
      <c r="B220" s="35" t="s">
        <v>110</v>
      </c>
      <c r="C220" s="133">
        <v>65174.902350999997</v>
      </c>
      <c r="D220" s="136">
        <v>4913</v>
      </c>
      <c r="F220" s="71">
        <f>IF($C$227=0,"",IF(C220="[for completion]","",C220/$C$227))</f>
        <v>0.16521811386132099</v>
      </c>
      <c r="G220" s="71">
        <f t="shared" si="4"/>
        <v>9.9538068803436117E-2</v>
      </c>
    </row>
    <row r="221" spans="1:7" x14ac:dyDescent="0.25">
      <c r="A221" s="35" t="s">
        <v>986</v>
      </c>
      <c r="B221" s="35" t="s">
        <v>111</v>
      </c>
      <c r="C221" s="133">
        <v>54616.608331000003</v>
      </c>
      <c r="D221" s="136">
        <v>4253</v>
      </c>
      <c r="F221" s="71">
        <f t="shared" si="3"/>
        <v>0.13845288122340974</v>
      </c>
      <c r="G221" s="71">
        <f t="shared" si="4"/>
        <v>8.61663762713238E-2</v>
      </c>
    </row>
    <row r="222" spans="1:7" x14ac:dyDescent="0.25">
      <c r="A222" s="35" t="s">
        <v>987</v>
      </c>
      <c r="B222" s="35" t="s">
        <v>112</v>
      </c>
      <c r="C222" s="133">
        <v>37624.590233000003</v>
      </c>
      <c r="D222" s="136">
        <v>2146</v>
      </c>
      <c r="F222" s="71">
        <f t="shared" si="3"/>
        <v>9.5378184068824493E-2</v>
      </c>
      <c r="G222" s="71">
        <f t="shared" si="4"/>
        <v>4.3478260869565216E-2</v>
      </c>
    </row>
    <row r="223" spans="1:7" x14ac:dyDescent="0.25">
      <c r="A223" s="35" t="s">
        <v>988</v>
      </c>
      <c r="B223" s="35" t="s">
        <v>113</v>
      </c>
      <c r="C223" s="133">
        <v>17933.244903999999</v>
      </c>
      <c r="D223" s="136">
        <v>941</v>
      </c>
      <c r="F223" s="71">
        <f t="shared" si="3"/>
        <v>4.5460703301024058E-2</v>
      </c>
      <c r="G223" s="71">
        <f>IF($D$227=0,"",IF(D223="[for completion]","",D223/$D$227))</f>
        <v>1.9064791928360143E-2</v>
      </c>
    </row>
    <row r="224" spans="1:7" x14ac:dyDescent="0.25">
      <c r="A224" s="35" t="s">
        <v>989</v>
      </c>
      <c r="B224" s="35" t="s">
        <v>114</v>
      </c>
      <c r="C224" s="133">
        <v>7745.8601980000003</v>
      </c>
      <c r="D224" s="136">
        <v>404</v>
      </c>
      <c r="F224" s="71">
        <f t="shared" si="3"/>
        <v>1.9635724273968209E-2</v>
      </c>
      <c r="G224" s="71">
        <f t="shared" si="4"/>
        <v>8.185096640868755E-3</v>
      </c>
    </row>
    <row r="225" spans="1:7" x14ac:dyDescent="0.25">
      <c r="A225" s="35" t="s">
        <v>990</v>
      </c>
      <c r="B225" s="35" t="s">
        <v>115</v>
      </c>
      <c r="C225" s="133">
        <v>3489.1514000000002</v>
      </c>
      <c r="D225" s="136">
        <v>198</v>
      </c>
      <c r="F225" s="71">
        <f t="shared" si="3"/>
        <v>8.8449846872036414E-3</v>
      </c>
      <c r="G225" s="71">
        <f t="shared" si="4"/>
        <v>4.0115077596336963E-3</v>
      </c>
    </row>
    <row r="226" spans="1:7" x14ac:dyDescent="0.25">
      <c r="A226" s="35" t="s">
        <v>991</v>
      </c>
      <c r="B226" s="35" t="s">
        <v>116</v>
      </c>
      <c r="C226" s="133">
        <v>40.47</v>
      </c>
      <c r="D226" s="136">
        <v>2</v>
      </c>
      <c r="F226" s="71">
        <f t="shared" si="3"/>
        <v>1.0259128631997205E-4</v>
      </c>
      <c r="G226" s="71">
        <f t="shared" si="4"/>
        <v>4.0520280400340369E-5</v>
      </c>
    </row>
    <row r="227" spans="1:7" x14ac:dyDescent="0.25">
      <c r="A227" s="35" t="s">
        <v>992</v>
      </c>
      <c r="B227" s="67" t="s">
        <v>31</v>
      </c>
      <c r="C227" s="72">
        <f>SUM(C219:C226)</f>
        <v>394477.94692599995</v>
      </c>
      <c r="D227" s="74">
        <f>SUM(D219:D226)</f>
        <v>49358</v>
      </c>
      <c r="F227" s="69">
        <f>SUM(F219:F226)</f>
        <v>1.0000000000000002</v>
      </c>
      <c r="G227" s="69">
        <f>SUM(G219:G226)</f>
        <v>1</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809.23280759510772</v>
      </c>
      <c r="D287" s="136">
        <v>55</v>
      </c>
      <c r="E287" s="40"/>
      <c r="F287" s="71">
        <f>IF($C$305=0,"",IF(C287="[For completion]","",C287/$C$305))</f>
        <v>2.0514018943292452E-3</v>
      </c>
      <c r="G287" s="71">
        <f>IF($D$305=0,"",IF(D287="[For completion]","",D287/$D$305))</f>
        <v>1.0601387818041635E-3</v>
      </c>
    </row>
    <row r="288" spans="1:9" customFormat="1" x14ac:dyDescent="0.25">
      <c r="A288" s="35" t="s">
        <v>1047</v>
      </c>
      <c r="B288" s="140" t="s">
        <v>1748</v>
      </c>
      <c r="C288" s="133">
        <v>1301.5373215598454</v>
      </c>
      <c r="D288" s="136">
        <v>90</v>
      </c>
      <c r="E288" s="40"/>
      <c r="F288" s="71">
        <f t="shared" ref="F288:F304" si="9">IF($C$305=0,"",IF(C288="[For completion]","",C288/$C$305))</f>
        <v>3.2993918461150392E-3</v>
      </c>
      <c r="G288" s="71">
        <f t="shared" ref="G288:G304" si="10">IF($D$305=0,"",IF(D288="[For completion]","",D288/$D$305))</f>
        <v>1.7347725520431765E-3</v>
      </c>
    </row>
    <row r="289" spans="1:7" customFormat="1" x14ac:dyDescent="0.25">
      <c r="A289" s="35" t="s">
        <v>1048</v>
      </c>
      <c r="B289" s="140" t="s">
        <v>1749</v>
      </c>
      <c r="C289" s="133">
        <v>894.90286821315465</v>
      </c>
      <c r="D289" s="136">
        <v>71</v>
      </c>
      <c r="E289" s="40"/>
      <c r="F289" s="71">
        <f t="shared" si="9"/>
        <v>2.2685751515053119E-3</v>
      </c>
      <c r="G289" s="71">
        <f t="shared" si="10"/>
        <v>1.3685427910562838E-3</v>
      </c>
    </row>
    <row r="290" spans="1:7" customFormat="1" x14ac:dyDescent="0.25">
      <c r="A290" s="35" t="s">
        <v>1049</v>
      </c>
      <c r="B290" s="140" t="s">
        <v>1750</v>
      </c>
      <c r="C290" s="133">
        <v>10656.794297676084</v>
      </c>
      <c r="D290" s="136">
        <v>757</v>
      </c>
      <c r="E290" s="40"/>
      <c r="F290" s="71">
        <f t="shared" si="9"/>
        <v>2.7014930443437921E-2</v>
      </c>
      <c r="G290" s="71">
        <f t="shared" si="10"/>
        <v>1.4591364687740941E-2</v>
      </c>
    </row>
    <row r="291" spans="1:7" customFormat="1" x14ac:dyDescent="0.25">
      <c r="A291" s="35" t="s">
        <v>1050</v>
      </c>
      <c r="B291" s="140" t="s">
        <v>1751</v>
      </c>
      <c r="C291" s="133">
        <v>45165.72052777114</v>
      </c>
      <c r="D291" s="136">
        <v>3791</v>
      </c>
      <c r="E291" s="40"/>
      <c r="F291" s="71">
        <f t="shared" si="9"/>
        <v>0.11449491886613314</v>
      </c>
      <c r="G291" s="71">
        <f t="shared" si="10"/>
        <v>7.3072474942174254E-2</v>
      </c>
    </row>
    <row r="292" spans="1:7" customFormat="1" x14ac:dyDescent="0.25">
      <c r="A292" s="35" t="s">
        <v>1051</v>
      </c>
      <c r="B292" s="140" t="s">
        <v>1752</v>
      </c>
      <c r="C292" s="133">
        <v>25628.098263506523</v>
      </c>
      <c r="D292" s="136">
        <v>2213</v>
      </c>
      <c r="E292" s="40"/>
      <c r="F292" s="71">
        <f t="shared" si="9"/>
        <v>6.4967125445707347E-2</v>
      </c>
      <c r="G292" s="71">
        <f t="shared" si="10"/>
        <v>4.2656129529683888E-2</v>
      </c>
    </row>
    <row r="293" spans="1:7" customFormat="1" x14ac:dyDescent="0.25">
      <c r="A293" s="35" t="s">
        <v>1052</v>
      </c>
      <c r="B293" s="140" t="s">
        <v>1753</v>
      </c>
      <c r="C293" s="133">
        <v>24664.455443614454</v>
      </c>
      <c r="D293" s="136">
        <v>2196</v>
      </c>
      <c r="E293" s="40"/>
      <c r="F293" s="71">
        <f t="shared" si="9"/>
        <v>6.252429479471322E-2</v>
      </c>
      <c r="G293" s="71">
        <f t="shared" si="10"/>
        <v>4.2328450269853511E-2</v>
      </c>
    </row>
    <row r="294" spans="1:7" customFormat="1" x14ac:dyDescent="0.25">
      <c r="A294" s="35" t="s">
        <v>1053</v>
      </c>
      <c r="B294" s="140" t="s">
        <v>1754</v>
      </c>
      <c r="C294" s="133">
        <v>22759.51647280715</v>
      </c>
      <c r="D294" s="136">
        <v>2079</v>
      </c>
      <c r="E294" s="40"/>
      <c r="F294" s="71">
        <f t="shared" si="9"/>
        <v>5.769528220820061E-2</v>
      </c>
      <c r="G294" s="71">
        <f t="shared" si="10"/>
        <v>4.0073245952197377E-2</v>
      </c>
    </row>
    <row r="295" spans="1:7" customFormat="1" x14ac:dyDescent="0.25">
      <c r="A295" s="35" t="s">
        <v>1054</v>
      </c>
      <c r="B295" s="140" t="s">
        <v>1755</v>
      </c>
      <c r="C295" s="133">
        <v>18320.899001942566</v>
      </c>
      <c r="D295" s="136">
        <v>1869</v>
      </c>
      <c r="E295" s="40"/>
      <c r="F295" s="71">
        <f t="shared" si="9"/>
        <v>4.6443404871449961E-2</v>
      </c>
      <c r="G295" s="71">
        <f t="shared" si="10"/>
        <v>3.6025443330763303E-2</v>
      </c>
    </row>
    <row r="296" spans="1:7" customFormat="1" x14ac:dyDescent="0.25">
      <c r="A296" s="35" t="s">
        <v>1055</v>
      </c>
      <c r="B296" s="140" t="s">
        <v>1756</v>
      </c>
      <c r="C296" s="133">
        <v>19648.133027172458</v>
      </c>
      <c r="D296" s="136">
        <v>2251</v>
      </c>
      <c r="E296" s="40"/>
      <c r="F296" s="71">
        <f t="shared" si="9"/>
        <v>4.9807937757438817E-2</v>
      </c>
      <c r="G296" s="71">
        <f t="shared" si="10"/>
        <v>4.3388589051657669E-2</v>
      </c>
    </row>
    <row r="297" spans="1:7" customFormat="1" x14ac:dyDescent="0.25">
      <c r="A297" s="35" t="s">
        <v>1056</v>
      </c>
      <c r="B297" s="140" t="s">
        <v>1757</v>
      </c>
      <c r="C297" s="133">
        <v>11608.683022418618</v>
      </c>
      <c r="D297" s="136">
        <v>1515</v>
      </c>
      <c r="E297" s="40"/>
      <c r="F297" s="71">
        <f t="shared" si="9"/>
        <v>2.9427964510767159E-2</v>
      </c>
      <c r="G297" s="71">
        <f t="shared" si="10"/>
        <v>2.9202004626060138E-2</v>
      </c>
    </row>
    <row r="298" spans="1:7" customFormat="1" x14ac:dyDescent="0.25">
      <c r="A298" s="35" t="s">
        <v>1057</v>
      </c>
      <c r="B298" s="140" t="s">
        <v>1758</v>
      </c>
      <c r="C298" s="133">
        <v>5117.6316652099013</v>
      </c>
      <c r="D298" s="136">
        <v>654</v>
      </c>
      <c r="E298" s="40"/>
      <c r="F298" s="71">
        <f t="shared" si="9"/>
        <v>1.2973175573158002E-2</v>
      </c>
      <c r="G298" s="71">
        <f t="shared" si="10"/>
        <v>1.2606013878180417E-2</v>
      </c>
    </row>
    <row r="299" spans="1:7" customFormat="1" x14ac:dyDescent="0.25">
      <c r="A299" s="35" t="s">
        <v>1058</v>
      </c>
      <c r="B299" s="140" t="s">
        <v>1759</v>
      </c>
      <c r="C299" s="133">
        <v>487.14720124435013</v>
      </c>
      <c r="D299" s="136">
        <v>58</v>
      </c>
      <c r="E299" s="40"/>
      <c r="F299" s="71">
        <f t="shared" si="9"/>
        <v>1.2349161848982499E-3</v>
      </c>
      <c r="G299" s="71">
        <f t="shared" si="10"/>
        <v>1.1179645335389361E-3</v>
      </c>
    </row>
    <row r="300" spans="1:7" customFormat="1" x14ac:dyDescent="0.25">
      <c r="A300" s="35" t="s">
        <v>1059</v>
      </c>
      <c r="B300" s="140" t="s">
        <v>1760</v>
      </c>
      <c r="C300" s="133">
        <v>1719.1644235508061</v>
      </c>
      <c r="D300" s="136">
        <v>158</v>
      </c>
      <c r="E300" s="40"/>
      <c r="F300" s="71">
        <f t="shared" si="9"/>
        <v>4.3580748605784644E-3</v>
      </c>
      <c r="G300" s="71">
        <f t="shared" si="10"/>
        <v>3.0454895913646879E-3</v>
      </c>
    </row>
    <row r="301" spans="1:7" customFormat="1" x14ac:dyDescent="0.25">
      <c r="A301" s="35" t="s">
        <v>1060</v>
      </c>
      <c r="B301" s="140" t="s">
        <v>1761</v>
      </c>
      <c r="C301" s="133">
        <v>2159.6973978953442</v>
      </c>
      <c r="D301" s="136">
        <v>199</v>
      </c>
      <c r="E301" s="40"/>
      <c r="F301" s="71">
        <f t="shared" si="9"/>
        <v>5.4748241688159097E-3</v>
      </c>
      <c r="G301" s="71">
        <f t="shared" si="10"/>
        <v>3.8357748650732458E-3</v>
      </c>
    </row>
    <row r="302" spans="1:7" customFormat="1" x14ac:dyDescent="0.25">
      <c r="A302" s="35" t="s">
        <v>1061</v>
      </c>
      <c r="B302" s="140" t="s">
        <v>1762</v>
      </c>
      <c r="C302" s="133">
        <v>881.66808540508862</v>
      </c>
      <c r="D302" s="136">
        <v>86</v>
      </c>
      <c r="E302" s="40"/>
      <c r="F302" s="71">
        <f t="shared" si="9"/>
        <v>2.2350250306146535E-3</v>
      </c>
      <c r="G302" s="71">
        <f t="shared" si="10"/>
        <v>1.6576715497301465E-3</v>
      </c>
    </row>
    <row r="303" spans="1:7" customFormat="1" x14ac:dyDescent="0.25">
      <c r="A303" s="35" t="s">
        <v>1062</v>
      </c>
      <c r="B303" s="140" t="s">
        <v>1763</v>
      </c>
      <c r="C303" s="133">
        <v>7031.4403543895751</v>
      </c>
      <c r="D303" s="136">
        <v>802</v>
      </c>
      <c r="E303" s="40"/>
      <c r="F303" s="71">
        <f t="shared" si="9"/>
        <v>1.7824672859871181E-2</v>
      </c>
      <c r="G303" s="71">
        <f t="shared" si="10"/>
        <v>1.5458750963762528E-2</v>
      </c>
    </row>
    <row r="304" spans="1:7" customFormat="1" x14ac:dyDescent="0.25">
      <c r="A304" s="35" t="s">
        <v>1063</v>
      </c>
      <c r="B304" s="62" t="s">
        <v>707</v>
      </c>
      <c r="C304" s="133">
        <v>195623.2247440278</v>
      </c>
      <c r="D304" s="136">
        <v>33036</v>
      </c>
      <c r="E304" s="40"/>
      <c r="F304" s="71">
        <f t="shared" si="9"/>
        <v>0.49590408353226584</v>
      </c>
      <c r="G304" s="71">
        <f t="shared" si="10"/>
        <v>0.63677717810331536</v>
      </c>
    </row>
    <row r="305" spans="1:7" customFormat="1" x14ac:dyDescent="0.25">
      <c r="A305" s="35" t="s">
        <v>1064</v>
      </c>
      <c r="B305" s="62" t="s">
        <v>31</v>
      </c>
      <c r="C305" s="72">
        <f>SUM(C287:C304)</f>
        <v>394477.94692599995</v>
      </c>
      <c r="D305" s="74">
        <f>SUM(D287:D304)</f>
        <v>51880</v>
      </c>
      <c r="E305" s="40"/>
      <c r="F305" s="71">
        <f>SUM(F287:F304)</f>
        <v>1</v>
      </c>
      <c r="G305" s="71">
        <f>SUM(G287:G304)</f>
        <v>1</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206.78183865802592</v>
      </c>
      <c r="D312" s="136">
        <v>10</v>
      </c>
      <c r="E312" s="40"/>
      <c r="F312" s="71">
        <f t="shared" si="11"/>
        <v>5.2419112467348152E-4</v>
      </c>
      <c r="G312" s="71">
        <f t="shared" si="12"/>
        <v>1.9275250578257516E-4</v>
      </c>
    </row>
    <row r="313" spans="1:7" customFormat="1" x14ac:dyDescent="0.25">
      <c r="A313" s="35" t="s">
        <v>1071</v>
      </c>
      <c r="B313" s="140" t="s">
        <v>1767</v>
      </c>
      <c r="C313" s="133">
        <v>844.85531000000003</v>
      </c>
      <c r="D313" s="136">
        <v>55</v>
      </c>
      <c r="E313" s="40"/>
      <c r="F313" s="71">
        <f t="shared" si="11"/>
        <v>2.1417047938512165E-3</v>
      </c>
      <c r="G313" s="71">
        <f t="shared" si="12"/>
        <v>1.0601387818041635E-3</v>
      </c>
    </row>
    <row r="314" spans="1:7" customFormat="1" x14ac:dyDescent="0.25">
      <c r="A314" s="35" t="s">
        <v>1072</v>
      </c>
      <c r="B314" s="140" t="s">
        <v>1768</v>
      </c>
      <c r="C314" s="133">
        <v>129386.75960396194</v>
      </c>
      <c r="D314" s="136">
        <v>11847</v>
      </c>
      <c r="E314" s="40"/>
      <c r="F314" s="71">
        <f t="shared" si="11"/>
        <v>0.32799491229413019</v>
      </c>
      <c r="G314" s="71">
        <f t="shared" si="12"/>
        <v>0.22835389360061681</v>
      </c>
    </row>
    <row r="315" spans="1:7" customFormat="1" x14ac:dyDescent="0.25">
      <c r="A315" s="35" t="s">
        <v>1073</v>
      </c>
      <c r="B315" s="140" t="s">
        <v>1769</v>
      </c>
      <c r="C315" s="133">
        <v>55023.79825203259</v>
      </c>
      <c r="D315" s="136">
        <v>6307</v>
      </c>
      <c r="E315" s="40"/>
      <c r="F315" s="71">
        <f t="shared" si="11"/>
        <v>0.13948510602635661</v>
      </c>
      <c r="G315" s="71">
        <f t="shared" si="12"/>
        <v>0.12156900539707016</v>
      </c>
    </row>
    <row r="316" spans="1:7" customFormat="1" x14ac:dyDescent="0.25">
      <c r="A316" s="35" t="s">
        <v>1074</v>
      </c>
      <c r="B316" s="140" t="s">
        <v>1770</v>
      </c>
      <c r="C316" s="133">
        <v>260.92990200000003</v>
      </c>
      <c r="D316" s="136">
        <v>19</v>
      </c>
      <c r="E316" s="40"/>
      <c r="F316" s="71">
        <f t="shared" si="11"/>
        <v>6.6145624624473049E-4</v>
      </c>
      <c r="G316" s="71">
        <f t="shared" si="12"/>
        <v>3.6622976098689284E-4</v>
      </c>
    </row>
    <row r="317" spans="1:7" customFormat="1" x14ac:dyDescent="0.25">
      <c r="A317" s="35" t="s">
        <v>1075</v>
      </c>
      <c r="B317" s="140" t="s">
        <v>1771</v>
      </c>
      <c r="C317" s="133">
        <v>33224.565620720503</v>
      </c>
      <c r="D317" s="136">
        <v>4465</v>
      </c>
      <c r="E317" s="40"/>
      <c r="F317" s="71">
        <f t="shared" si="11"/>
        <v>8.4224139472499043E-2</v>
      </c>
      <c r="G317" s="71">
        <f t="shared" si="12"/>
        <v>8.6063993831919816E-2</v>
      </c>
    </row>
    <row r="318" spans="1:7" customFormat="1" x14ac:dyDescent="0.25">
      <c r="A318" s="35" t="s">
        <v>1076</v>
      </c>
      <c r="B318" s="140" t="s">
        <v>1772</v>
      </c>
      <c r="C318" s="133">
        <v>21815.429421322206</v>
      </c>
      <c r="D318" s="136">
        <v>3177</v>
      </c>
      <c r="E318" s="40"/>
      <c r="F318" s="71">
        <f t="shared" si="11"/>
        <v>5.5302025351025651E-2</v>
      </c>
      <c r="G318" s="71">
        <f t="shared" si="12"/>
        <v>6.1237471087124136E-2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153714.82697730477</v>
      </c>
      <c r="D327" s="136">
        <v>26000</v>
      </c>
      <c r="E327" s="40"/>
      <c r="F327" s="71">
        <f t="shared" si="11"/>
        <v>0.38966646469121902</v>
      </c>
      <c r="G327" s="71">
        <f t="shared" si="12"/>
        <v>0.50115651503469549</v>
      </c>
    </row>
    <row r="328" spans="1:7" customFormat="1" x14ac:dyDescent="0.25">
      <c r="A328" s="35" t="s">
        <v>1086</v>
      </c>
      <c r="B328" s="62" t="s">
        <v>31</v>
      </c>
      <c r="C328" s="72">
        <v>394477.94692600006</v>
      </c>
      <c r="D328" s="74">
        <v>51880</v>
      </c>
      <c r="E328" s="40"/>
      <c r="F328" s="71">
        <f>SUM(F310:F327)</f>
        <v>1</v>
      </c>
      <c r="G328" s="71">
        <f>SUM(G310:G327)</f>
        <v>1</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7375.3419347593326</v>
      </c>
      <c r="D333" s="136">
        <v>609</v>
      </c>
      <c r="E333" s="40"/>
      <c r="F333" s="71">
        <f>IF($C$346=0,"",IF(C333="[For completion]","",C333/$C$346))</f>
        <v>1.8696461975206104E-2</v>
      </c>
      <c r="G333" s="71">
        <f>IF($D$346=0,"",IF(D333="[For completion]","",D333/$D$346))</f>
        <v>1.1738627602158828E-2</v>
      </c>
    </row>
    <row r="334" spans="1:7" customFormat="1" x14ac:dyDescent="0.25">
      <c r="A334" s="35" t="s">
        <v>1091</v>
      </c>
      <c r="B334" s="62" t="s">
        <v>322</v>
      </c>
      <c r="C334" s="133">
        <v>16294.085184834761</v>
      </c>
      <c r="D334" s="136">
        <v>1702</v>
      </c>
      <c r="E334" s="40"/>
      <c r="F334" s="71">
        <f t="shared" ref="F334:F345" si="13">IF($C$346=0,"",IF(C334="[For completion]","",C334/$C$346))</f>
        <v>4.1305440042485715E-2</v>
      </c>
      <c r="G334" s="71">
        <f t="shared" ref="G334:G345" si="14">IF($D$346=0,"",IF(D334="[For completion]","",D334/$D$346))</f>
        <v>3.2806476484194297E-2</v>
      </c>
    </row>
    <row r="335" spans="1:7" customFormat="1" x14ac:dyDescent="0.25">
      <c r="A335" s="35" t="s">
        <v>1092</v>
      </c>
      <c r="B335" s="62" t="s">
        <v>1318</v>
      </c>
      <c r="C335" s="133">
        <v>21964.34335229007</v>
      </c>
      <c r="D335" s="136">
        <v>2879</v>
      </c>
      <c r="E335" s="40"/>
      <c r="F335" s="71">
        <f t="shared" si="13"/>
        <v>5.5679521563750049E-2</v>
      </c>
      <c r="G335" s="71">
        <f t="shared" si="14"/>
        <v>5.5493446414803395E-2</v>
      </c>
    </row>
    <row r="336" spans="1:7" customFormat="1" x14ac:dyDescent="0.25">
      <c r="A336" s="35" t="s">
        <v>1093</v>
      </c>
      <c r="B336" s="62" t="s">
        <v>323</v>
      </c>
      <c r="C336" s="133">
        <v>23976.967076966092</v>
      </c>
      <c r="D336" s="136">
        <v>3274</v>
      </c>
      <c r="E336" s="40"/>
      <c r="F336" s="71">
        <f t="shared" si="13"/>
        <v>6.0781514565791221E-2</v>
      </c>
      <c r="G336" s="71">
        <f t="shared" si="14"/>
        <v>6.3107170393215117E-2</v>
      </c>
    </row>
    <row r="337" spans="1:7" customFormat="1" x14ac:dyDescent="0.25">
      <c r="A337" s="35" t="s">
        <v>1094</v>
      </c>
      <c r="B337" s="62" t="s">
        <v>324</v>
      </c>
      <c r="C337" s="144">
        <v>40729.749919111207</v>
      </c>
      <c r="D337" s="145">
        <v>5207</v>
      </c>
      <c r="E337" s="40"/>
      <c r="F337" s="71">
        <f t="shared" si="13"/>
        <v>0.10324975131436606</v>
      </c>
      <c r="G337" s="71">
        <f t="shared" si="14"/>
        <v>0.1003662297609869</v>
      </c>
    </row>
    <row r="338" spans="1:7" customFormat="1" x14ac:dyDescent="0.25">
      <c r="A338" s="35" t="s">
        <v>1095</v>
      </c>
      <c r="B338" s="62" t="s">
        <v>325</v>
      </c>
      <c r="C338" s="133">
        <v>29621.002647816102</v>
      </c>
      <c r="D338" s="136">
        <v>3557</v>
      </c>
      <c r="E338" s="40"/>
      <c r="F338" s="71">
        <f t="shared" si="13"/>
        <v>7.5089121910717829E-2</v>
      </c>
      <c r="G338" s="71">
        <f t="shared" si="14"/>
        <v>6.8562066306861985E-2</v>
      </c>
    </row>
    <row r="339" spans="1:7" customFormat="1" x14ac:dyDescent="0.25">
      <c r="A339" s="35" t="s">
        <v>1096</v>
      </c>
      <c r="B339" s="62" t="s">
        <v>326</v>
      </c>
      <c r="C339" s="133">
        <v>16790.799424081462</v>
      </c>
      <c r="D339" s="136">
        <v>1659</v>
      </c>
      <c r="E339" s="40"/>
      <c r="F339" s="71">
        <f t="shared" si="13"/>
        <v>4.256460863002625E-2</v>
      </c>
      <c r="G339" s="71">
        <f t="shared" si="14"/>
        <v>3.1977640709329222E-2</v>
      </c>
    </row>
    <row r="340" spans="1:7" customFormat="1" x14ac:dyDescent="0.25">
      <c r="A340" s="35" t="s">
        <v>1097</v>
      </c>
      <c r="B340" s="62" t="s">
        <v>327</v>
      </c>
      <c r="C340" s="133">
        <v>15653.011639104923</v>
      </c>
      <c r="D340" s="136">
        <v>1814</v>
      </c>
      <c r="E340" s="40"/>
      <c r="F340" s="71">
        <f t="shared" si="13"/>
        <v>3.9680321196868484E-2</v>
      </c>
      <c r="G340" s="71">
        <f t="shared" si="14"/>
        <v>3.4965304548959138E-2</v>
      </c>
    </row>
    <row r="341" spans="1:7" customFormat="1" x14ac:dyDescent="0.25">
      <c r="A341" s="35" t="s">
        <v>1098</v>
      </c>
      <c r="B341" s="62" t="s">
        <v>1584</v>
      </c>
      <c r="C341" s="133">
        <v>19612.063288125893</v>
      </c>
      <c r="D341" s="136">
        <v>1558</v>
      </c>
      <c r="E341" s="40"/>
      <c r="F341" s="71">
        <f t="shared" si="13"/>
        <v>4.9716501114839023E-2</v>
      </c>
      <c r="G341" s="71">
        <f t="shared" si="14"/>
        <v>3.0030840400925213E-2</v>
      </c>
    </row>
    <row r="342" spans="1:7" customFormat="1" x14ac:dyDescent="0.25">
      <c r="A342" s="35" t="s">
        <v>1099</v>
      </c>
      <c r="B342" s="35" t="s">
        <v>1585</v>
      </c>
      <c r="C342" s="133">
        <v>6146.305970194152</v>
      </c>
      <c r="D342" s="136">
        <v>502</v>
      </c>
      <c r="F342" s="71">
        <f t="shared" si="13"/>
        <v>1.5580860775842392E-2</v>
      </c>
      <c r="G342" s="71">
        <f t="shared" si="14"/>
        <v>9.6761757902852734E-3</v>
      </c>
    </row>
    <row r="343" spans="1:7" customFormat="1" x14ac:dyDescent="0.25">
      <c r="A343" s="35" t="s">
        <v>1100</v>
      </c>
      <c r="B343" s="62" t="s">
        <v>1586</v>
      </c>
      <c r="C343" s="133">
        <v>43348.219328007021</v>
      </c>
      <c r="D343" s="136">
        <v>4004</v>
      </c>
      <c r="E343" s="35"/>
      <c r="F343" s="71">
        <f t="shared" si="13"/>
        <v>0.10988756067557481</v>
      </c>
      <c r="G343" s="71">
        <f t="shared" si="14"/>
        <v>7.7178103315343097E-2</v>
      </c>
    </row>
    <row r="344" spans="1:7" customFormat="1" x14ac:dyDescent="0.25">
      <c r="A344" s="35" t="s">
        <v>1581</v>
      </c>
      <c r="B344" s="62" t="s">
        <v>1587</v>
      </c>
      <c r="C344" s="133">
        <v>9474.7963757651978</v>
      </c>
      <c r="D344" s="136">
        <v>627</v>
      </c>
      <c r="E344" s="40"/>
      <c r="F344" s="71">
        <f t="shared" si="13"/>
        <v>2.4018570491958501E-2</v>
      </c>
      <c r="G344" s="71">
        <f t="shared" si="14"/>
        <v>1.2085582112567463E-2</v>
      </c>
    </row>
    <row r="345" spans="1:7" x14ac:dyDescent="0.25">
      <c r="A345" s="35" t="s">
        <v>1582</v>
      </c>
      <c r="B345" s="35" t="s">
        <v>707</v>
      </c>
      <c r="C345" s="133">
        <v>143491.26078494388</v>
      </c>
      <c r="D345" s="136">
        <v>24488</v>
      </c>
      <c r="F345" s="71">
        <f t="shared" si="13"/>
        <v>0.36374976574257351</v>
      </c>
      <c r="G345" s="71">
        <f t="shared" si="14"/>
        <v>0.47201233616037008</v>
      </c>
    </row>
    <row r="346" spans="1:7" x14ac:dyDescent="0.25">
      <c r="A346" s="35" t="s">
        <v>1583</v>
      </c>
      <c r="B346" s="35" t="s">
        <v>31</v>
      </c>
      <c r="C346" s="72">
        <f>SUM(C333:C345)</f>
        <v>394477.94692600012</v>
      </c>
      <c r="D346" s="74">
        <f>SUM(D333:D345)</f>
        <v>51880</v>
      </c>
      <c r="E346" s="40"/>
      <c r="F346" s="71">
        <f>SUM(F333:F345)</f>
        <v>1</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195570.80530842606</v>
      </c>
      <c r="D358" s="136">
        <v>27707</v>
      </c>
      <c r="E358" s="40"/>
      <c r="F358" s="71">
        <f t="shared" ref="F358:F364" si="15">IF($C$365=0,"",IF(C358="[For completion]","",C358/$C$365))</f>
        <v>0.49577120047502421</v>
      </c>
      <c r="G358" s="71">
        <f t="shared" ref="G358:G364" si="16">IF($D$365=0,"",IF(D358="[For completion]","",D358/$D$365))</f>
        <v>0.53405936777178098</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1448.9737099978515</v>
      </c>
      <c r="D360" s="136">
        <v>227</v>
      </c>
      <c r="E360" s="40"/>
      <c r="F360" s="71">
        <f t="shared" si="15"/>
        <v>3.6731424945021401E-3</v>
      </c>
      <c r="G360" s="71">
        <f t="shared" si="16"/>
        <v>4.375481881264456E-3</v>
      </c>
    </row>
    <row r="361" spans="1:7" customFormat="1" x14ac:dyDescent="0.25">
      <c r="A361" s="35" t="s">
        <v>1105</v>
      </c>
      <c r="B361" s="62" t="s">
        <v>711</v>
      </c>
      <c r="C361" s="133">
        <v>781.53245984130592</v>
      </c>
      <c r="D361" s="136">
        <v>109</v>
      </c>
      <c r="E361" s="40"/>
      <c r="F361" s="71">
        <f t="shared" si="15"/>
        <v>1.9811816248068051E-3</v>
      </c>
      <c r="G361" s="71">
        <f t="shared" si="16"/>
        <v>2.1010023130300696E-3</v>
      </c>
    </row>
    <row r="362" spans="1:7" customFormat="1" x14ac:dyDescent="0.25">
      <c r="A362" s="35" t="s">
        <v>1106</v>
      </c>
      <c r="B362" s="62" t="s">
        <v>712</v>
      </c>
      <c r="C362" s="144">
        <v>192228.26412360524</v>
      </c>
      <c r="D362" s="145">
        <v>21615</v>
      </c>
      <c r="E362" s="40"/>
      <c r="F362" s="71">
        <f t="shared" si="15"/>
        <v>0.48729787209033804</v>
      </c>
      <c r="G362" s="71">
        <f t="shared" si="16"/>
        <v>0.41663454124903626</v>
      </c>
    </row>
    <row r="363" spans="1:7" customFormat="1" x14ac:dyDescent="0.25">
      <c r="A363" s="35" t="s">
        <v>1107</v>
      </c>
      <c r="B363" s="62" t="s">
        <v>713</v>
      </c>
      <c r="C363" s="133">
        <v>1079.6834152788222</v>
      </c>
      <c r="D363" s="136">
        <v>583</v>
      </c>
      <c r="E363" s="40"/>
      <c r="F363" s="71">
        <f t="shared" si="15"/>
        <v>2.736993090975904E-3</v>
      </c>
      <c r="G363" s="71">
        <f t="shared" si="16"/>
        <v>1.1237471087124133E-2</v>
      </c>
    </row>
    <row r="364" spans="1:7" customFormat="1" x14ac:dyDescent="0.25">
      <c r="A364" s="35" t="s">
        <v>1108</v>
      </c>
      <c r="B364" s="62" t="s">
        <v>329</v>
      </c>
      <c r="C364" s="133">
        <v>3368.6879088510468</v>
      </c>
      <c r="D364" s="136">
        <v>1639</v>
      </c>
      <c r="E364" s="40"/>
      <c r="F364" s="71">
        <f t="shared" si="15"/>
        <v>8.5396102243529871E-3</v>
      </c>
      <c r="G364" s="71">
        <f t="shared" si="16"/>
        <v>3.1592135697764069E-2</v>
      </c>
    </row>
    <row r="365" spans="1:7" customFormat="1" x14ac:dyDescent="0.25">
      <c r="A365" s="35" t="s">
        <v>1109</v>
      </c>
      <c r="B365" s="62" t="s">
        <v>31</v>
      </c>
      <c r="C365" s="72">
        <f>SUM(C358:C364)</f>
        <v>394477.9469260003</v>
      </c>
      <c r="D365" s="74">
        <f>SUM(D358:D364)</f>
        <v>51880</v>
      </c>
      <c r="E365" s="40"/>
      <c r="F365" s="71">
        <f>SUM(F358:F364)</f>
        <v>1</v>
      </c>
      <c r="G365" s="71">
        <f>SUM(G358:G364)</f>
        <v>1</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67225.366154999996</v>
      </c>
      <c r="D368" s="136">
        <v>7693</v>
      </c>
      <c r="E368" s="40"/>
      <c r="F368" s="71">
        <f>IF($C$372=0,"",IF(C368="[For completion]","",C368/$C$372))</f>
        <v>0.17041603131140518</v>
      </c>
      <c r="G368" s="71">
        <f>IF($D$372=0,"",IF(D368="[For completion]","",D368/$D$372))</f>
        <v>0.14828450269853508</v>
      </c>
    </row>
    <row r="369" spans="1:7" customFormat="1" x14ac:dyDescent="0.25">
      <c r="A369" s="35" t="s">
        <v>1112</v>
      </c>
      <c r="B369" s="78" t="s">
        <v>706</v>
      </c>
      <c r="C369" s="133">
        <v>325910.0216479997</v>
      </c>
      <c r="D369" s="136">
        <v>43759</v>
      </c>
      <c r="E369" s="40"/>
      <c r="F369" s="71">
        <f>IF($C$372=0,"",IF(C369="[For completion]","",C369/$C$372))</f>
        <v>0.82618058674174077</v>
      </c>
      <c r="G369" s="71">
        <f>IF($D$372=0,"",IF(D369="[For completion]","",D369/$D$372))</f>
        <v>0.84346569005397065</v>
      </c>
    </row>
    <row r="370" spans="1:7" customFormat="1" x14ac:dyDescent="0.25">
      <c r="A370" s="35" t="s">
        <v>1113</v>
      </c>
      <c r="B370" s="62" t="s">
        <v>329</v>
      </c>
      <c r="C370" s="133">
        <v>1339.552723</v>
      </c>
      <c r="D370" s="136">
        <v>426</v>
      </c>
      <c r="E370" s="40"/>
      <c r="F370" s="71">
        <f>IF($C$372=0,"",IF(C370="[For completion]","",C370/$C$372))</f>
        <v>3.3957607350133751E-3</v>
      </c>
      <c r="G370" s="71">
        <f>IF($D$372=0,"",IF(D370="[For completion]","",D370/$D$372))</f>
        <v>8.2112567463377018E-3</v>
      </c>
    </row>
    <row r="371" spans="1:7" customFormat="1" x14ac:dyDescent="0.25">
      <c r="A371" s="35" t="s">
        <v>1114</v>
      </c>
      <c r="B371" s="35" t="s">
        <v>707</v>
      </c>
      <c r="C371" s="133">
        <v>3.0064000000000002</v>
      </c>
      <c r="D371" s="136">
        <v>2</v>
      </c>
      <c r="E371" s="40"/>
      <c r="F371" s="71">
        <f>IF($C$372=0,"",IF(C371="[For completion]","",C371/$C$372))</f>
        <v>7.6212118406811015E-6</v>
      </c>
      <c r="G371" s="71">
        <f>IF($D$372=0,"",IF(D371="[For completion]","",D371/$D$372))</f>
        <v>3.8550501156515032E-5</v>
      </c>
    </row>
    <row r="372" spans="1:7" customFormat="1" x14ac:dyDescent="0.25">
      <c r="A372" s="35" t="s">
        <v>1115</v>
      </c>
      <c r="B372" s="62" t="s">
        <v>31</v>
      </c>
      <c r="C372" s="131">
        <f>SUM(C368:C371)</f>
        <v>394477.94692599971</v>
      </c>
      <c r="D372" s="128">
        <f>SUM(D368:D371)</f>
        <v>51880</v>
      </c>
      <c r="E372" s="40"/>
      <c r="F372" s="73">
        <f>SUM(F368:F371)</f>
        <v>1</v>
      </c>
      <c r="G372" s="73">
        <f>SUM(G368:G371)</f>
        <v>1</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1380699.8423333301</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365.53378500000002</v>
      </c>
      <c r="D428" s="74">
        <v>1</v>
      </c>
      <c r="E428" s="65"/>
      <c r="F428" s="71">
        <f>IF($C$452=0,"",IF(C428="[for completion]","",C428/$C$452))</f>
        <v>8.8248431168129193E-2</v>
      </c>
      <c r="G428" s="71">
        <f>IF($D$452=0,"",IF(D428="[for completion]","",D428/$D$452))</f>
        <v>0.33333333333333331</v>
      </c>
    </row>
    <row r="429" spans="1:7" x14ac:dyDescent="0.25">
      <c r="A429" s="35" t="s">
        <v>1119</v>
      </c>
      <c r="B429" s="62" t="s">
        <v>1774</v>
      </c>
      <c r="C429" s="72">
        <v>663.17095300000005</v>
      </c>
      <c r="D429" s="74">
        <v>1</v>
      </c>
      <c r="E429" s="65"/>
      <c r="F429" s="71">
        <f t="shared" ref="F429:F451" si="17">IF($C$452=0,"",IF(C429="[for completion]","",C429/$C$452))</f>
        <v>0.16010502612918021</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0</v>
      </c>
      <c r="D432" s="74">
        <v>0</v>
      </c>
      <c r="E432" s="65"/>
      <c r="F432" s="71">
        <f t="shared" si="17"/>
        <v>0</v>
      </c>
      <c r="G432" s="71">
        <f t="shared" si="18"/>
        <v>0</v>
      </c>
    </row>
    <row r="433" spans="1:7" x14ac:dyDescent="0.25">
      <c r="A433" s="35" t="s">
        <v>1123</v>
      </c>
      <c r="B433" s="62" t="s">
        <v>1777</v>
      </c>
      <c r="C433" s="72">
        <v>3113.3947889999999</v>
      </c>
      <c r="D433" s="74">
        <v>1</v>
      </c>
      <c r="E433" s="65"/>
      <c r="F433" s="71">
        <f t="shared" si="17"/>
        <v>0.75164654270269049</v>
      </c>
      <c r="G433" s="71">
        <f t="shared" si="18"/>
        <v>0.33333333333333331</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4142.0995270000003</v>
      </c>
      <c r="D452" s="75">
        <f>SUM(D428:D451)</f>
        <v>3</v>
      </c>
      <c r="E452" s="126"/>
      <c r="F452" s="127">
        <f>SUM(F428:F451)</f>
        <v>0.99999999999999989</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0.38913274792042402</v>
      </c>
      <c r="G454" s="35"/>
    </row>
    <row r="455" spans="1:7" x14ac:dyDescent="0.25">
      <c r="G455" s="35"/>
    </row>
    <row r="456" spans="1:7" x14ac:dyDescent="0.25">
      <c r="B456" s="62" t="s">
        <v>108</v>
      </c>
      <c r="G456" s="35"/>
    </row>
    <row r="457" spans="1:7" x14ac:dyDescent="0.25">
      <c r="A457" s="35" t="s">
        <v>1128</v>
      </c>
      <c r="B457" s="35" t="s">
        <v>109</v>
      </c>
      <c r="C457" s="72">
        <v>1028.7047379999999</v>
      </c>
      <c r="D457" s="74">
        <v>2</v>
      </c>
      <c r="F457" s="71">
        <f>IF($C$465=0,"",IF(C457="[for completion]","",C457/$C$465))</f>
        <v>0.24835345729730937</v>
      </c>
      <c r="G457" s="71">
        <f>IF($D$465=0,"",IF(D457="[for completion]","",D457/$D$465))</f>
        <v>0.66666666666666663</v>
      </c>
    </row>
    <row r="458" spans="1:7" x14ac:dyDescent="0.25">
      <c r="A458" s="35" t="s">
        <v>1129</v>
      </c>
      <c r="B458" s="35" t="s">
        <v>110</v>
      </c>
      <c r="C458" s="72">
        <v>3113.3947889999999</v>
      </c>
      <c r="D458" s="74">
        <v>1</v>
      </c>
      <c r="F458" s="71">
        <f>IF($C$465=0,"",IF(C458="[for completion]","",C458/$C$465))</f>
        <v>0.75164654270269049</v>
      </c>
      <c r="G458" s="71">
        <f t="shared" ref="G458:G464" si="19">IF($D$465=0,"",IF(D458="[for completion]","",D458/$D$465))</f>
        <v>0.33333333333333331</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4142.0995270000003</v>
      </c>
      <c r="D465" s="74">
        <f>SUM(D457:D464)</f>
        <v>3</v>
      </c>
      <c r="F465" s="125">
        <f>SUM(F457:F464)</f>
        <v>0.99999999999999989</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0.83989497387082002</v>
      </c>
      <c r="G498" s="35"/>
    </row>
    <row r="499" spans="1:9" customFormat="1" x14ac:dyDescent="0.25">
      <c r="A499" s="35" t="s">
        <v>1166</v>
      </c>
      <c r="B499" s="62" t="s">
        <v>136</v>
      </c>
      <c r="C499" s="125">
        <v>0.16010502612918001</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4142.0995270000003</v>
      </c>
      <c r="D543" s="74">
        <v>10</v>
      </c>
      <c r="E543" s="40"/>
      <c r="F543" s="71">
        <f t="shared" si="27"/>
        <v>1</v>
      </c>
      <c r="G543" s="71">
        <f t="shared" si="28"/>
        <v>1</v>
      </c>
    </row>
    <row r="544" spans="1:9" x14ac:dyDescent="0.25">
      <c r="A544" s="35" t="s">
        <v>1199</v>
      </c>
      <c r="B544" s="62" t="s">
        <v>31</v>
      </c>
      <c r="C544" s="72">
        <f>SUM(C526:C543)</f>
        <v>4142.0995270000003</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4142.0995270000003</v>
      </c>
      <c r="D566" s="74">
        <v>10</v>
      </c>
      <c r="E566" s="40"/>
      <c r="F566" s="71">
        <f t="shared" si="29"/>
        <v>1</v>
      </c>
      <c r="G566" s="71">
        <f t="shared" si="30"/>
        <v>1</v>
      </c>
    </row>
    <row r="567" spans="1:7" x14ac:dyDescent="0.25">
      <c r="A567" s="35" t="s">
        <v>1361</v>
      </c>
      <c r="B567" s="62" t="s">
        <v>31</v>
      </c>
      <c r="C567" s="72">
        <f>SUM(C549:C566)</f>
        <v>4142.0995270000003</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4142.0995270000003</v>
      </c>
      <c r="D584" s="74">
        <v>10</v>
      </c>
      <c r="E584" s="40"/>
      <c r="F584" s="71">
        <f>IF($C$585=0,"",IF(C584="[for completion]","",IF(C584="","",C584/$C$585)))</f>
        <v>1</v>
      </c>
      <c r="G584" s="71">
        <f>IF($D$585=0,"",IF(D584="[for completion]","",IF(D584="","",D584/$D$585)))</f>
        <v>1</v>
      </c>
    </row>
    <row r="585" spans="1:7" x14ac:dyDescent="0.25">
      <c r="A585" s="35" t="s">
        <v>1600</v>
      </c>
      <c r="B585" s="62" t="s">
        <v>31</v>
      </c>
      <c r="C585" s="72">
        <f>SUM(C572:C584)</f>
        <v>4142.0995270000003</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4142.0995269999939</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4142.0995269999939</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657"/>
  <sheetViews>
    <sheetView topLeftCell="A4" zoomScale="80" zoomScaleNormal="80" workbookViewId="0">
      <selection activeCell="G33" sqref="G33"/>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5" t="s">
        <v>692</v>
      </c>
      <c r="C5" s="186"/>
      <c r="D5" s="80"/>
      <c r="E5" s="40"/>
      <c r="F5" s="40"/>
      <c r="G5" s="40"/>
    </row>
    <row r="6" spans="1:7" x14ac:dyDescent="0.25">
      <c r="A6" s="35"/>
      <c r="B6" s="187" t="s">
        <v>338</v>
      </c>
      <c r="C6" s="188"/>
      <c r="D6" s="35"/>
      <c r="E6" s="35"/>
      <c r="F6" s="35"/>
      <c r="G6" s="35"/>
    </row>
    <row r="7" spans="1:7" x14ac:dyDescent="0.25">
      <c r="A7" s="35"/>
      <c r="B7" s="187" t="s">
        <v>339</v>
      </c>
      <c r="C7" s="189"/>
      <c r="D7" s="80"/>
      <c r="E7" s="35"/>
      <c r="F7" s="35"/>
      <c r="G7" s="35"/>
    </row>
    <row r="8" spans="1:7" x14ac:dyDescent="0.25">
      <c r="A8" s="35"/>
      <c r="B8" s="190" t="s">
        <v>1684</v>
      </c>
      <c r="C8" s="191"/>
      <c r="D8" s="80"/>
      <c r="E8" s="35"/>
      <c r="F8" s="35"/>
      <c r="G8" s="35"/>
    </row>
    <row r="9" spans="1:7" ht="15.75" thickBot="1" x14ac:dyDescent="0.3">
      <c r="A9" s="35"/>
      <c r="B9" s="187" t="s">
        <v>1683</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684</v>
      </c>
      <c r="C14" s="184"/>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91854.732275000002</v>
      </c>
      <c r="D16" s="136">
        <v>8033</v>
      </c>
      <c r="F16" s="71">
        <f>IF(OR('A1. EEM General Mortgage Assets'!$C$15=0,C16="[For completion]"),"",' B1. EEM Sust. Mortgage Assets '!C16/'A1. EEM General Mortgage Assets'!$C$15)</f>
        <v>0.23043179361485097</v>
      </c>
      <c r="G16" s="71">
        <f>IF(OR('A1. EEM General Mortgage Assets'!$F$28=0,D16="[For completion]"),"",' B1. EEM Sust. Mortgage Assets '!D16/'A1. EEM General Mortgage Assets'!$F$28)</f>
        <v>0.16273981483357305</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91854.732275000002</v>
      </c>
      <c r="D18" s="75">
        <f>SUM(D16:D16)</f>
        <v>8033</v>
      </c>
      <c r="F18" s="71">
        <f>SUM(F16:F17)</f>
        <v>0.23043179361485097</v>
      </c>
      <c r="G18" s="71">
        <f>SUM(G16:G17)</f>
        <v>0.16273981483357305</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6697.7868230000004</v>
      </c>
      <c r="D24" s="133">
        <v>457</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91854.732275000002</v>
      </c>
      <c r="D32" s="133">
        <v>8033</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4" t="s">
        <v>686</v>
      </c>
      <c r="C42" s="184"/>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91854.732275000002</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91854.732275000002</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8033</v>
      </c>
      <c r="D67" s="136">
        <v>0</v>
      </c>
      <c r="E67" s="35"/>
      <c r="F67" s="136">
        <v>8033</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9.2215597391767587E-3</v>
      </c>
      <c r="D75" s="139">
        <v>0</v>
      </c>
      <c r="E75" s="73"/>
      <c r="F75" s="139">
        <v>9.2215597391767587E-3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0.31852892943723193</v>
      </c>
      <c r="D138" s="139">
        <v>0</v>
      </c>
      <c r="E138" s="69"/>
      <c r="F138" s="69">
        <v>0.31852892943723193</v>
      </c>
      <c r="G138" s="62"/>
    </row>
    <row r="139" spans="1:7" x14ac:dyDescent="0.25">
      <c r="A139" s="35" t="s">
        <v>435</v>
      </c>
      <c r="B139" s="140" t="s">
        <v>1721</v>
      </c>
      <c r="C139" s="139">
        <v>0.25846486827639359</v>
      </c>
      <c r="D139" s="139">
        <v>0</v>
      </c>
      <c r="E139" s="69"/>
      <c r="F139" s="69">
        <v>0.25846486827639359</v>
      </c>
      <c r="G139" s="62"/>
    </row>
    <row r="140" spans="1:7" x14ac:dyDescent="0.25">
      <c r="A140" s="35" t="s">
        <v>436</v>
      </c>
      <c r="B140" s="140" t="s">
        <v>1722</v>
      </c>
      <c r="C140" s="139">
        <v>7.8106144379375131E-2</v>
      </c>
      <c r="D140" s="139">
        <v>0</v>
      </c>
      <c r="E140" s="69"/>
      <c r="F140" s="69">
        <v>7.8106144379375131E-2</v>
      </c>
      <c r="G140" s="62"/>
    </row>
    <row r="141" spans="1:7" x14ac:dyDescent="0.25">
      <c r="A141" s="35" t="s">
        <v>437</v>
      </c>
      <c r="B141" s="140" t="s">
        <v>1723</v>
      </c>
      <c r="C141" s="139">
        <v>3.0627232330039465E-2</v>
      </c>
      <c r="D141" s="139">
        <v>0</v>
      </c>
      <c r="E141" s="69"/>
      <c r="F141" s="69">
        <v>3.0627232330039465E-2</v>
      </c>
      <c r="G141" s="62"/>
    </row>
    <row r="142" spans="1:7" x14ac:dyDescent="0.25">
      <c r="A142" s="35" t="s">
        <v>438</v>
      </c>
      <c r="B142" s="140" t="s">
        <v>1724</v>
      </c>
      <c r="C142" s="139">
        <v>3.9663431325351349E-2</v>
      </c>
      <c r="D142" s="139">
        <v>0</v>
      </c>
      <c r="E142" s="69"/>
      <c r="F142" s="69">
        <v>3.9663431325351349E-2</v>
      </c>
      <c r="G142" s="62"/>
    </row>
    <row r="143" spans="1:7" x14ac:dyDescent="0.25">
      <c r="A143" s="35" t="s">
        <v>439</v>
      </c>
      <c r="B143" s="140" t="s">
        <v>1725</v>
      </c>
      <c r="C143" s="139">
        <v>2.9918389634759835E-2</v>
      </c>
      <c r="D143" s="139">
        <v>0</v>
      </c>
      <c r="E143" s="69"/>
      <c r="F143" s="69">
        <v>2.9918389634759835E-2</v>
      </c>
      <c r="G143" s="62"/>
    </row>
    <row r="144" spans="1:7" x14ac:dyDescent="0.25">
      <c r="A144" s="35" t="s">
        <v>440</v>
      </c>
      <c r="B144" s="140" t="s">
        <v>1726</v>
      </c>
      <c r="C144" s="139">
        <v>2.1502214214580592E-2</v>
      </c>
      <c r="D144" s="139">
        <v>0</v>
      </c>
      <c r="E144" s="69"/>
      <c r="F144" s="69">
        <v>2.1502214214580592E-2</v>
      </c>
      <c r="G144" s="62"/>
    </row>
    <row r="145" spans="1:7" x14ac:dyDescent="0.25">
      <c r="A145" s="35" t="s">
        <v>441</v>
      </c>
      <c r="B145" s="140" t="s">
        <v>1727</v>
      </c>
      <c r="C145" s="139">
        <v>1.8692049374872555E-2</v>
      </c>
      <c r="D145" s="139">
        <v>0</v>
      </c>
      <c r="E145" s="69"/>
      <c r="F145" s="69">
        <v>1.8692049374872555E-2</v>
      </c>
      <c r="G145" s="62"/>
    </row>
    <row r="146" spans="1:7" x14ac:dyDescent="0.25">
      <c r="A146" s="35" t="s">
        <v>442</v>
      </c>
      <c r="B146" s="140" t="s">
        <v>1728</v>
      </c>
      <c r="C146" s="139">
        <v>3.9431655313700055E-2</v>
      </c>
      <c r="D146" s="139">
        <v>0</v>
      </c>
      <c r="E146" s="69"/>
      <c r="F146" s="69">
        <v>3.9431655313700055E-2</v>
      </c>
      <c r="G146" s="62"/>
    </row>
    <row r="147" spans="1:7" x14ac:dyDescent="0.25">
      <c r="A147" s="35" t="s">
        <v>443</v>
      </c>
      <c r="B147" s="140" t="s">
        <v>1729</v>
      </c>
      <c r="C147" s="139">
        <v>2.8361384130099216E-2</v>
      </c>
      <c r="D147" s="139">
        <v>0</v>
      </c>
      <c r="E147" s="69"/>
      <c r="F147" s="69">
        <v>2.8361384130099216E-2</v>
      </c>
      <c r="G147" s="62"/>
    </row>
    <row r="148" spans="1:7" x14ac:dyDescent="0.25">
      <c r="A148" s="35" t="s">
        <v>444</v>
      </c>
      <c r="B148" s="140" t="s">
        <v>1730</v>
      </c>
      <c r="C148" s="139">
        <v>1.1860898508073082E-2</v>
      </c>
      <c r="D148" s="139">
        <v>0</v>
      </c>
      <c r="E148" s="69"/>
      <c r="F148" s="69">
        <v>1.1860898508073082E-2</v>
      </c>
      <c r="G148" s="62"/>
    </row>
    <row r="149" spans="1:7" x14ac:dyDescent="0.25">
      <c r="A149" s="35" t="s">
        <v>445</v>
      </c>
      <c r="B149" s="140" t="s">
        <v>1731</v>
      </c>
      <c r="C149" s="139">
        <v>2.2399378203402417E-2</v>
      </c>
      <c r="D149" s="139">
        <v>0</v>
      </c>
      <c r="E149" s="69"/>
      <c r="F149" s="69">
        <v>2.2399378203402417E-2</v>
      </c>
      <c r="G149" s="62"/>
    </row>
    <row r="150" spans="1:7" x14ac:dyDescent="0.25">
      <c r="A150" s="35" t="s">
        <v>446</v>
      </c>
      <c r="B150" s="140" t="s">
        <v>1732</v>
      </c>
      <c r="C150" s="139">
        <v>2.2308217336347528E-2</v>
      </c>
      <c r="D150" s="139">
        <v>0</v>
      </c>
      <c r="E150" s="69"/>
      <c r="F150" s="69">
        <v>2.2308217336347528E-2</v>
      </c>
      <c r="G150" s="62"/>
    </row>
    <row r="151" spans="1:7" x14ac:dyDescent="0.25">
      <c r="A151" s="35" t="s">
        <v>447</v>
      </c>
      <c r="B151" s="140" t="s">
        <v>1733</v>
      </c>
      <c r="C151" s="139">
        <v>1.4581026386209667E-2</v>
      </c>
      <c r="D151" s="139">
        <v>0</v>
      </c>
      <c r="E151" s="69"/>
      <c r="F151" s="69">
        <v>1.4581026386209667E-2</v>
      </c>
      <c r="G151" s="62"/>
    </row>
    <row r="152" spans="1:7" x14ac:dyDescent="0.25">
      <c r="A152" s="35" t="s">
        <v>448</v>
      </c>
      <c r="B152" s="140" t="s">
        <v>1734</v>
      </c>
      <c r="C152" s="139">
        <v>2.5043245643246784E-2</v>
      </c>
      <c r="D152" s="139">
        <v>0</v>
      </c>
      <c r="E152" s="69"/>
      <c r="F152" s="69">
        <v>2.5043245643246784E-2</v>
      </c>
      <c r="G152" s="62"/>
    </row>
    <row r="153" spans="1:7" x14ac:dyDescent="0.25">
      <c r="A153" s="35" t="s">
        <v>449</v>
      </c>
      <c r="B153" s="140" t="s">
        <v>1735</v>
      </c>
      <c r="C153" s="139">
        <v>1.6134129448694207E-2</v>
      </c>
      <c r="D153" s="139">
        <v>0</v>
      </c>
      <c r="E153" s="69"/>
      <c r="F153" s="69">
        <v>1.6134129448694207E-2</v>
      </c>
      <c r="G153" s="62"/>
    </row>
    <row r="154" spans="1:7" x14ac:dyDescent="0.25">
      <c r="A154" s="35" t="s">
        <v>450</v>
      </c>
      <c r="B154" s="140" t="s">
        <v>1736</v>
      </c>
      <c r="C154" s="139">
        <v>9.1844075760221886E-3</v>
      </c>
      <c r="D154" s="139">
        <v>0</v>
      </c>
      <c r="E154" s="69"/>
      <c r="F154" s="69">
        <v>9.1844075760221886E-3</v>
      </c>
      <c r="G154" s="62"/>
    </row>
    <row r="155" spans="1:7" x14ac:dyDescent="0.25">
      <c r="A155" s="35" t="s">
        <v>451</v>
      </c>
      <c r="B155" s="140" t="s">
        <v>1737</v>
      </c>
      <c r="C155" s="139">
        <v>6.9423091027130193E-3</v>
      </c>
      <c r="D155" s="139">
        <v>0</v>
      </c>
      <c r="E155" s="69"/>
      <c r="F155" s="69">
        <v>6.9423091027130193E-3</v>
      </c>
      <c r="G155" s="62"/>
    </row>
    <row r="156" spans="1:7" x14ac:dyDescent="0.25">
      <c r="A156" s="35" t="s">
        <v>452</v>
      </c>
      <c r="B156" s="140" t="s">
        <v>1738</v>
      </c>
      <c r="C156" s="139">
        <v>2.1956915556205071E-3</v>
      </c>
      <c r="D156" s="139">
        <v>0</v>
      </c>
      <c r="E156" s="69"/>
      <c r="F156" s="69">
        <v>2.1956915556205071E-3</v>
      </c>
      <c r="G156" s="62"/>
    </row>
    <row r="157" spans="1:7" x14ac:dyDescent="0.25">
      <c r="A157" s="35" t="s">
        <v>453</v>
      </c>
      <c r="B157" s="140" t="s">
        <v>1739</v>
      </c>
      <c r="C157" s="139">
        <v>6.0543978232667061E-3</v>
      </c>
      <c r="D157" s="139">
        <v>0</v>
      </c>
      <c r="E157" s="69"/>
      <c r="F157" s="69">
        <v>6.0543978232667061E-3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0.95881897854021048</v>
      </c>
      <c r="D189" s="139">
        <v>0</v>
      </c>
      <c r="E189" s="70"/>
      <c r="F189" s="139">
        <v>0.95881897854021048</v>
      </c>
      <c r="G189" s="62"/>
    </row>
    <row r="190" spans="1:7" x14ac:dyDescent="0.25">
      <c r="A190" s="35" t="s">
        <v>485</v>
      </c>
      <c r="B190" s="35" t="s">
        <v>89</v>
      </c>
      <c r="C190" s="139">
        <v>4.1181021459789566E-2</v>
      </c>
      <c r="D190" s="139">
        <v>0</v>
      </c>
      <c r="E190" s="70"/>
      <c r="F190" s="139">
        <v>4.1181021459789566E-2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6.8958078229835004E-2</v>
      </c>
      <c r="D209" s="139">
        <v>0</v>
      </c>
      <c r="E209" s="70"/>
      <c r="F209" s="139">
        <v>6.8958078229835004E-2</v>
      </c>
      <c r="G209" s="62"/>
    </row>
    <row r="210" spans="1:7" x14ac:dyDescent="0.25">
      <c r="A210" s="35" t="s">
        <v>503</v>
      </c>
      <c r="B210" s="63" t="s">
        <v>94</v>
      </c>
      <c r="C210" s="139">
        <v>0.19546701818526421</v>
      </c>
      <c r="D210" s="139">
        <v>0</v>
      </c>
      <c r="E210" s="70"/>
      <c r="F210" s="139">
        <v>0.19546701818526421</v>
      </c>
      <c r="G210" s="62"/>
    </row>
    <row r="211" spans="1:7" x14ac:dyDescent="0.25">
      <c r="A211" s="35" t="s">
        <v>504</v>
      </c>
      <c r="B211" s="63" t="s">
        <v>95</v>
      </c>
      <c r="C211" s="139">
        <v>0.32936081776849313</v>
      </c>
      <c r="D211" s="139">
        <v>0</v>
      </c>
      <c r="E211" s="69"/>
      <c r="F211" s="139">
        <v>0.32936081776849313</v>
      </c>
      <c r="G211" s="62"/>
    </row>
    <row r="212" spans="1:7" x14ac:dyDescent="0.25">
      <c r="A212" s="35" t="s">
        <v>505</v>
      </c>
      <c r="B212" s="63" t="s">
        <v>96</v>
      </c>
      <c r="C212" s="139">
        <v>0.28417482988085929</v>
      </c>
      <c r="D212" s="139">
        <v>0</v>
      </c>
      <c r="E212" s="69"/>
      <c r="F212" s="139">
        <v>0.28417482988085929</v>
      </c>
      <c r="G212" s="62"/>
    </row>
    <row r="213" spans="1:7" x14ac:dyDescent="0.25">
      <c r="A213" s="35" t="s">
        <v>506</v>
      </c>
      <c r="B213" s="63" t="s">
        <v>97</v>
      </c>
      <c r="C213" s="139">
        <v>0.12203925593554837</v>
      </c>
      <c r="D213" s="139">
        <v>0</v>
      </c>
      <c r="E213" s="69"/>
      <c r="F213" s="139">
        <v>0.12203925593554837</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1.4770169880177792E-6</v>
      </c>
      <c r="D219" s="139">
        <v>0</v>
      </c>
      <c r="E219" s="70"/>
      <c r="F219" s="139">
        <v>1.4770169880177792E-6</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11434.6735061621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4805.7903660000002</v>
      </c>
      <c r="D232" s="136">
        <v>1574</v>
      </c>
      <c r="E232" s="65"/>
      <c r="F232" s="71">
        <f>IF($C$256=0,"",IF(C232="[for completion]","",IF(C232="","",C232/$C$256)))</f>
        <v>5.2319464081743199E-2</v>
      </c>
      <c r="G232" s="71">
        <f>IF($D$256=0,"",IF(D232="[for completion]","",IF(D232="","",D232/$D$256)))</f>
        <v>0.19594174032117515</v>
      </c>
    </row>
    <row r="233" spans="1:7" x14ac:dyDescent="0.25">
      <c r="A233" s="35" t="s">
        <v>510</v>
      </c>
      <c r="B233" s="140" t="s">
        <v>1741</v>
      </c>
      <c r="C233" s="133">
        <v>23957.666934000001</v>
      </c>
      <c r="D233" s="136">
        <v>3058</v>
      </c>
      <c r="E233" s="65"/>
      <c r="F233" s="71">
        <f>IF($C$256=0,"",IF(C233="[for completion]","",IF(C233="","",C233/$C$256)))</f>
        <v>0.2608212591842754</v>
      </c>
      <c r="G233" s="71">
        <f t="shared" ref="G233:G255" si="1">IF($D$256=0,"",IF(D233="[for completion]","",IF(D233="","",D233/$D$256)))</f>
        <v>0.38067969625295656</v>
      </c>
    </row>
    <row r="234" spans="1:7" x14ac:dyDescent="0.25">
      <c r="A234" s="35" t="s">
        <v>511</v>
      </c>
      <c r="B234" s="140" t="s">
        <v>1742</v>
      </c>
      <c r="C234" s="133">
        <v>34670.792156000003</v>
      </c>
      <c r="D234" s="136">
        <v>2436</v>
      </c>
      <c r="E234" s="65"/>
      <c r="F234" s="71">
        <f t="shared" ref="F234:F255" si="2">IF($C$256=0,"",IF(C234="[for completion]","",IF(C234="","",C234/$C$256)))</f>
        <v>0.37745243274130486</v>
      </c>
      <c r="G234" s="71">
        <f t="shared" si="1"/>
        <v>0.30324909747292417</v>
      </c>
    </row>
    <row r="235" spans="1:7" x14ac:dyDescent="0.25">
      <c r="A235" s="35" t="s">
        <v>512</v>
      </c>
      <c r="B235" s="140" t="s">
        <v>1743</v>
      </c>
      <c r="C235" s="133">
        <v>15687.684276</v>
      </c>
      <c r="D235" s="136">
        <v>656</v>
      </c>
      <c r="E235" s="65"/>
      <c r="F235" s="71">
        <f t="shared" si="2"/>
        <v>0.17078798105941134</v>
      </c>
      <c r="G235" s="71">
        <f>IF($D$256=0,"",IF(D235="[for completion]","",IF(D235="","",D235/$D$256)))</f>
        <v>8.1663139549358901E-2</v>
      </c>
    </row>
    <row r="236" spans="1:7" x14ac:dyDescent="0.25">
      <c r="A236" s="35" t="s">
        <v>513</v>
      </c>
      <c r="B236" s="140" t="s">
        <v>1744</v>
      </c>
      <c r="C236" s="133">
        <v>6466.863265</v>
      </c>
      <c r="D236" s="136">
        <v>189</v>
      </c>
      <c r="E236" s="65"/>
      <c r="F236" s="71">
        <f t="shared" si="2"/>
        <v>7.0403158387519232E-2</v>
      </c>
      <c r="G236" s="71">
        <f t="shared" si="1"/>
        <v>2.3527947217726875E-2</v>
      </c>
    </row>
    <row r="237" spans="1:7" x14ac:dyDescent="0.25">
      <c r="A237" s="35" t="s">
        <v>514</v>
      </c>
      <c r="B237" s="140" t="s">
        <v>1745</v>
      </c>
      <c r="C237" s="133">
        <v>3144.510158</v>
      </c>
      <c r="D237" s="136">
        <v>72</v>
      </c>
      <c r="E237" s="65"/>
      <c r="F237" s="71">
        <f>IF($C$256=0,"",IF(C237="[for completion]","",IF(C237="","",C237/$C$256)))</f>
        <v>3.4233512853597832E-2</v>
      </c>
      <c r="G237" s="71">
        <f t="shared" si="1"/>
        <v>8.9630275115150006E-3</v>
      </c>
    </row>
    <row r="238" spans="1:7" x14ac:dyDescent="0.25">
      <c r="A238" s="35" t="s">
        <v>515</v>
      </c>
      <c r="B238" s="140" t="s">
        <v>1746</v>
      </c>
      <c r="C238" s="133">
        <v>3121.4251199999999</v>
      </c>
      <c r="D238" s="136">
        <v>48</v>
      </c>
      <c r="E238" s="65"/>
      <c r="F238" s="71">
        <f t="shared" si="2"/>
        <v>3.3982191692148174E-2</v>
      </c>
      <c r="G238" s="71">
        <f t="shared" si="1"/>
        <v>5.9753516743433341E-3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91854.732275000002</v>
      </c>
      <c r="D256" s="75">
        <f>SUM(D232:D255)</f>
        <v>8033</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0.39920334008347702</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48193.934191</v>
      </c>
      <c r="D261" s="136">
        <v>5637</v>
      </c>
      <c r="E261" s="35"/>
      <c r="F261" s="71">
        <f>IF($C$269=0,"",IF(C261="[for completion]","",IF(C261="","",C261/$C$269)))</f>
        <v>0.52467557193149528</v>
      </c>
      <c r="G261" s="71">
        <f>IF($D$269=0,"",IF(D261="[for completion]","",IF(D261="","",D261/$D$269)))</f>
        <v>0.70173036225569529</v>
      </c>
    </row>
    <row r="262" spans="1:7" x14ac:dyDescent="0.25">
      <c r="A262" s="35" t="s">
        <v>529</v>
      </c>
      <c r="B262" s="35" t="s">
        <v>110</v>
      </c>
      <c r="C262" s="133">
        <v>15233.734553</v>
      </c>
      <c r="D262" s="136">
        <v>937</v>
      </c>
      <c r="E262" s="35"/>
      <c r="F262" s="71">
        <f t="shared" ref="F262:F268" si="3">IF($C$269=0,"",IF(C262="[for completion]","",IF(C262="","",C262/$C$269)))</f>
        <v>0.16584594147411333</v>
      </c>
      <c r="G262" s="71">
        <f t="shared" ref="G262:G268" si="4">IF($D$269=0,"",IF(D262="[for completion]","",IF(D262="","",D262/$D$269)))</f>
        <v>0.1166438441429105</v>
      </c>
    </row>
    <row r="263" spans="1:7" x14ac:dyDescent="0.25">
      <c r="A263" s="35" t="s">
        <v>530</v>
      </c>
      <c r="B263" s="35" t="s">
        <v>111</v>
      </c>
      <c r="C263" s="133">
        <v>13385.809191</v>
      </c>
      <c r="D263" s="136">
        <v>733</v>
      </c>
      <c r="E263" s="35"/>
      <c r="F263" s="71">
        <f>IF($C$269=0,"",IF(C263="[for completion]","",IF(C263="","",C263/$C$269)))</f>
        <v>0.14572803011307889</v>
      </c>
      <c r="G263" s="71">
        <f>IF($D$269=0,"",IF(D263="[for completion]","",IF(D263="","",D263/$D$269)))</f>
        <v>9.1248599526951329E-2</v>
      </c>
    </row>
    <row r="264" spans="1:7" x14ac:dyDescent="0.25">
      <c r="A264" s="35" t="s">
        <v>531</v>
      </c>
      <c r="B264" s="35" t="s">
        <v>112</v>
      </c>
      <c r="C264" s="133">
        <v>8866.0509189999993</v>
      </c>
      <c r="D264" s="136">
        <v>437</v>
      </c>
      <c r="E264" s="35"/>
      <c r="F264" s="71">
        <f t="shared" si="3"/>
        <v>9.6522527467134786E-2</v>
      </c>
      <c r="G264" s="71">
        <f t="shared" si="4"/>
        <v>5.4400597535167433E-2</v>
      </c>
    </row>
    <row r="265" spans="1:7" x14ac:dyDescent="0.25">
      <c r="A265" s="35" t="s">
        <v>532</v>
      </c>
      <c r="B265" s="35" t="s">
        <v>113</v>
      </c>
      <c r="C265" s="133">
        <v>3978.7934209999999</v>
      </c>
      <c r="D265" s="136">
        <v>190</v>
      </c>
      <c r="E265" s="35"/>
      <c r="F265" s="71">
        <f t="shared" si="3"/>
        <v>4.3316150648483286E-2</v>
      </c>
      <c r="G265" s="71">
        <f>IF($D$269=0,"",IF(D265="[for completion]","",IF(D265="","",D265/$D$269)))</f>
        <v>2.3652433710942361E-2</v>
      </c>
    </row>
    <row r="266" spans="1:7" x14ac:dyDescent="0.25">
      <c r="A266" s="35" t="s">
        <v>533</v>
      </c>
      <c r="B266" s="35" t="s">
        <v>114</v>
      </c>
      <c r="C266" s="133">
        <v>1498.16</v>
      </c>
      <c r="D266" s="136">
        <v>64</v>
      </c>
      <c r="E266" s="35"/>
      <c r="F266" s="71">
        <f t="shared" si="3"/>
        <v>1.6310101427487941E-2</v>
      </c>
      <c r="G266" s="71">
        <f t="shared" si="4"/>
        <v>7.9671355657911121E-3</v>
      </c>
    </row>
    <row r="267" spans="1:7" x14ac:dyDescent="0.25">
      <c r="A267" s="35" t="s">
        <v>534</v>
      </c>
      <c r="B267" s="35" t="s">
        <v>115</v>
      </c>
      <c r="C267" s="133">
        <v>698.25</v>
      </c>
      <c r="D267" s="136">
        <v>35</v>
      </c>
      <c r="E267" s="35"/>
      <c r="F267" s="71">
        <f t="shared" si="3"/>
        <v>7.601676938206502E-3</v>
      </c>
      <c r="G267" s="71">
        <f t="shared" si="4"/>
        <v>4.3570272625420145E-3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91854.732275000002</v>
      </c>
      <c r="D269" s="74">
        <f>SUM(D261:D268)</f>
        <v>8033</v>
      </c>
      <c r="E269" s="35"/>
      <c r="F269" s="71">
        <f>SUM(F261:F268)</f>
        <v>0.99999999999999989</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690.07087165802602</v>
      </c>
      <c r="D326" s="136">
        <v>46</v>
      </c>
      <c r="E326" s="40"/>
      <c r="F326" s="125">
        <f>IF($C$344=0,"",IF(C326="[for completion]","",C326/$C$344))</f>
        <v>7.5126327687946659E-3</v>
      </c>
      <c r="G326" s="125">
        <f>IF($D$344=0,"",IF(D326="[for completion]","",D326/$D$344))</f>
        <v>5.5961070559610703E-3</v>
      </c>
    </row>
    <row r="327" spans="1:7" x14ac:dyDescent="0.25">
      <c r="A327" s="35" t="s">
        <v>560</v>
      </c>
      <c r="B327" s="140" t="s">
        <v>1748</v>
      </c>
      <c r="C327" s="133">
        <v>1177.0763219999999</v>
      </c>
      <c r="D327" s="136">
        <v>82</v>
      </c>
      <c r="E327" s="40"/>
      <c r="F327" s="125">
        <f t="shared" ref="F327:F343" si="11">IF($C$344=0,"",IF(C327="[for completion]","",C327/$C$344))</f>
        <v>1.2814541971294422E-2</v>
      </c>
      <c r="G327" s="125">
        <f>IF($D$344=0,"",IF(D327="[for completion]","",D327/$D$344))</f>
        <v>9.9756690997566903E-3</v>
      </c>
    </row>
    <row r="328" spans="1:7" x14ac:dyDescent="0.25">
      <c r="A328" s="35" t="s">
        <v>561</v>
      </c>
      <c r="B328" s="140" t="s">
        <v>1749</v>
      </c>
      <c r="C328" s="133">
        <v>779.13580899999999</v>
      </c>
      <c r="D328" s="136">
        <v>63</v>
      </c>
      <c r="E328" s="40"/>
      <c r="F328" s="125">
        <f>IF($C$344=0,"",IF(C328="[for completion]","",C328/$C$344))</f>
        <v>8.4822609538219348E-3</v>
      </c>
      <c r="G328" s="125">
        <f t="shared" ref="G328:G343" si="12">IF($D$344=0,"",IF(D328="[for completion]","",D328/$D$344))</f>
        <v>7.6642335766423358E-3</v>
      </c>
    </row>
    <row r="329" spans="1:7" x14ac:dyDescent="0.25">
      <c r="A329" s="35" t="s">
        <v>562</v>
      </c>
      <c r="B329" s="140" t="s">
        <v>1750</v>
      </c>
      <c r="C329" s="133">
        <v>9052.9196617645302</v>
      </c>
      <c r="D329" s="136">
        <v>649</v>
      </c>
      <c r="E329" s="40"/>
      <c r="F329" s="125">
        <f t="shared" si="11"/>
        <v>9.8556921756207144E-2</v>
      </c>
      <c r="G329" s="125">
        <f t="shared" si="12"/>
        <v>7.8953771289537719E-2</v>
      </c>
    </row>
    <row r="330" spans="1:7" x14ac:dyDescent="0.25">
      <c r="A330" s="35" t="s">
        <v>563</v>
      </c>
      <c r="B330" s="140" t="s">
        <v>1751</v>
      </c>
      <c r="C330" s="133">
        <v>24974.983926839974</v>
      </c>
      <c r="D330" s="136">
        <v>2143</v>
      </c>
      <c r="E330" s="40"/>
      <c r="F330" s="125">
        <f t="shared" si="11"/>
        <v>0.27189654042067668</v>
      </c>
      <c r="G330" s="125">
        <f t="shared" si="12"/>
        <v>0.26070559610705596</v>
      </c>
    </row>
    <row r="331" spans="1:7" x14ac:dyDescent="0.25">
      <c r="A331" s="35" t="s">
        <v>564</v>
      </c>
      <c r="B331" s="140" t="s">
        <v>1752</v>
      </c>
      <c r="C331" s="133">
        <v>9619.3828853246687</v>
      </c>
      <c r="D331" s="136">
        <v>850</v>
      </c>
      <c r="E331" s="40"/>
      <c r="F331" s="125">
        <f t="shared" si="11"/>
        <v>0.10472386829810362</v>
      </c>
      <c r="G331" s="125">
        <f t="shared" si="12"/>
        <v>0.10340632603406326</v>
      </c>
    </row>
    <row r="332" spans="1:7" x14ac:dyDescent="0.25">
      <c r="A332" s="35" t="s">
        <v>565</v>
      </c>
      <c r="B332" s="140" t="s">
        <v>1753</v>
      </c>
      <c r="C332" s="133">
        <v>2856.5656421803019</v>
      </c>
      <c r="D332" s="136">
        <v>249</v>
      </c>
      <c r="E332" s="40"/>
      <c r="F332" s="125">
        <f t="shared" si="11"/>
        <v>3.1098731349280411E-2</v>
      </c>
      <c r="G332" s="125">
        <f t="shared" si="12"/>
        <v>3.0291970802919708E-2</v>
      </c>
    </row>
    <row r="333" spans="1:7" x14ac:dyDescent="0.25">
      <c r="A333" s="35" t="s">
        <v>566</v>
      </c>
      <c r="B333" s="140" t="s">
        <v>1754</v>
      </c>
      <c r="C333" s="133">
        <v>3071.3271089418677</v>
      </c>
      <c r="D333" s="136">
        <v>260</v>
      </c>
      <c r="E333" s="40"/>
      <c r="F333" s="125">
        <f t="shared" si="11"/>
        <v>3.3436786901155521E-2</v>
      </c>
      <c r="G333" s="125">
        <f t="shared" si="12"/>
        <v>3.1630170316301706E-2</v>
      </c>
    </row>
    <row r="334" spans="1:7" x14ac:dyDescent="0.25">
      <c r="A334" s="35" t="s">
        <v>567</v>
      </c>
      <c r="B334" s="140" t="s">
        <v>1755</v>
      </c>
      <c r="C334" s="133">
        <v>2199.8332144732822</v>
      </c>
      <c r="D334" s="136">
        <v>212</v>
      </c>
      <c r="E334" s="40"/>
      <c r="F334" s="125">
        <f t="shared" si="11"/>
        <v>2.3949046064249521E-2</v>
      </c>
      <c r="G334" s="125">
        <f t="shared" si="12"/>
        <v>2.5790754257907542E-2</v>
      </c>
    </row>
    <row r="335" spans="1:7" x14ac:dyDescent="0.25">
      <c r="A335" s="35" t="s">
        <v>568</v>
      </c>
      <c r="B335" s="140" t="s">
        <v>1756</v>
      </c>
      <c r="C335" s="133">
        <v>2421.5457315219055</v>
      </c>
      <c r="D335" s="136">
        <v>237</v>
      </c>
      <c r="E335" s="40"/>
      <c r="F335" s="125">
        <f t="shared" si="11"/>
        <v>2.6362776000175385E-2</v>
      </c>
      <c r="G335" s="125">
        <f>IF($D$344=0,"",IF(D335="[for completion]","",D335/$D$344))</f>
        <v>2.8832116788321167E-2</v>
      </c>
    </row>
    <row r="336" spans="1:7" x14ac:dyDescent="0.25">
      <c r="A336" s="35" t="s">
        <v>634</v>
      </c>
      <c r="B336" s="140" t="s">
        <v>1757</v>
      </c>
      <c r="C336" s="133">
        <v>1194.0936987719779</v>
      </c>
      <c r="D336" s="136">
        <v>144</v>
      </c>
      <c r="E336" s="40"/>
      <c r="F336" s="125">
        <f t="shared" si="11"/>
        <v>1.2999805989276973E-2</v>
      </c>
      <c r="G336" s="125">
        <f t="shared" si="12"/>
        <v>1.7518248175182483E-2</v>
      </c>
    </row>
    <row r="337" spans="1:7" x14ac:dyDescent="0.25">
      <c r="A337" s="35" t="s">
        <v>635</v>
      </c>
      <c r="B337" s="140" t="s">
        <v>1758</v>
      </c>
      <c r="C337" s="133">
        <v>661.71044400000005</v>
      </c>
      <c r="D337" s="136">
        <v>75</v>
      </c>
      <c r="E337" s="40"/>
      <c r="F337" s="125">
        <f t="shared" si="11"/>
        <v>7.2038797306483143E-3</v>
      </c>
      <c r="G337" s="125">
        <f>IF($D$344=0,"",IF(D337="[for completion]","",D337/$D$344))</f>
        <v>9.1240875912408752E-3</v>
      </c>
    </row>
    <row r="338" spans="1:7" x14ac:dyDescent="0.25">
      <c r="A338" s="35" t="s">
        <v>636</v>
      </c>
      <c r="B338" s="140" t="s">
        <v>1759</v>
      </c>
      <c r="C338" s="133">
        <v>369.65375899999998</v>
      </c>
      <c r="D338" s="136">
        <v>40</v>
      </c>
      <c r="E338" s="40"/>
      <c r="F338" s="125">
        <f t="shared" si="11"/>
        <v>4.0243300464183947E-3</v>
      </c>
      <c r="G338" s="125">
        <f t="shared" si="12"/>
        <v>4.8661800486618006E-3</v>
      </c>
    </row>
    <row r="339" spans="1:7" x14ac:dyDescent="0.25">
      <c r="A339" s="35" t="s">
        <v>637</v>
      </c>
      <c r="B339" s="140" t="s">
        <v>1760</v>
      </c>
      <c r="C339" s="133">
        <v>1453.4831157030735</v>
      </c>
      <c r="D339" s="136">
        <v>124</v>
      </c>
      <c r="E339" s="40"/>
      <c r="F339" s="125">
        <f t="shared" si="11"/>
        <v>1.5823715117382866E-2</v>
      </c>
      <c r="G339" s="125">
        <f t="shared" si="12"/>
        <v>1.5085158150851581E-2</v>
      </c>
    </row>
    <row r="340" spans="1:7" x14ac:dyDescent="0.25">
      <c r="A340" s="35" t="s">
        <v>638</v>
      </c>
      <c r="B340" s="140" t="s">
        <v>1761</v>
      </c>
      <c r="C340" s="133">
        <v>1900.1334229787235</v>
      </c>
      <c r="D340" s="136">
        <v>170</v>
      </c>
      <c r="E340" s="40"/>
      <c r="F340" s="125">
        <f t="shared" si="11"/>
        <v>2.0686287749334398E-2</v>
      </c>
      <c r="G340" s="125">
        <f t="shared" si="12"/>
        <v>2.0681265206812651E-2</v>
      </c>
    </row>
    <row r="341" spans="1:7" x14ac:dyDescent="0.25">
      <c r="A341" s="35" t="s">
        <v>639</v>
      </c>
      <c r="B341" s="140" t="s">
        <v>1762</v>
      </c>
      <c r="C341" s="133">
        <v>326.33317199999999</v>
      </c>
      <c r="D341" s="136">
        <v>28</v>
      </c>
      <c r="E341" s="40"/>
      <c r="F341" s="125">
        <f t="shared" si="11"/>
        <v>3.5527094131960987E-3</v>
      </c>
      <c r="G341" s="125">
        <f t="shared" si="12"/>
        <v>3.4063260340632603E-3</v>
      </c>
    </row>
    <row r="342" spans="1:7" x14ac:dyDescent="0.25">
      <c r="A342" s="35" t="s">
        <v>640</v>
      </c>
      <c r="B342" s="140" t="s">
        <v>1763</v>
      </c>
      <c r="C342" s="133">
        <v>1257.2540757500001</v>
      </c>
      <c r="D342" s="136">
        <v>127</v>
      </c>
      <c r="E342" s="40"/>
      <c r="F342" s="125">
        <f t="shared" si="11"/>
        <v>1.3687417562613543E-2</v>
      </c>
      <c r="G342" s="125">
        <f t="shared" si="12"/>
        <v>1.5450121654501216E-2</v>
      </c>
    </row>
    <row r="343" spans="1:7" x14ac:dyDescent="0.25">
      <c r="A343" s="35" t="s">
        <v>641</v>
      </c>
      <c r="B343" s="140" t="s">
        <v>707</v>
      </c>
      <c r="C343" s="133">
        <v>27849.229413091674</v>
      </c>
      <c r="D343" s="136">
        <v>2721</v>
      </c>
      <c r="E343" s="40"/>
      <c r="F343" s="125">
        <f t="shared" si="11"/>
        <v>0.30318774790737013</v>
      </c>
      <c r="G343" s="125">
        <f t="shared" si="12"/>
        <v>0.33102189781021896</v>
      </c>
    </row>
    <row r="344" spans="1:7" x14ac:dyDescent="0.25">
      <c r="A344" s="35" t="s">
        <v>642</v>
      </c>
      <c r="B344" s="62" t="s">
        <v>31</v>
      </c>
      <c r="C344" s="72">
        <f>SUM(C326:C343)</f>
        <v>91854.732275000002</v>
      </c>
      <c r="D344" s="74">
        <f>SUM(D326:D343)</f>
        <v>8220</v>
      </c>
      <c r="E344" s="40"/>
      <c r="F344" s="125">
        <f>SUM(F326:F343)</f>
        <v>1</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206.78183865802592</v>
      </c>
      <c r="D351" s="137">
        <v>10</v>
      </c>
      <c r="E351" s="40"/>
      <c r="F351" s="125">
        <f t="shared" si="13"/>
        <v>2.251183292755679E-3</v>
      </c>
      <c r="G351" s="125">
        <f t="shared" si="14"/>
        <v>1.2165450121654502E-3</v>
      </c>
    </row>
    <row r="352" spans="1:7" x14ac:dyDescent="0.25">
      <c r="A352" s="35" t="s">
        <v>575</v>
      </c>
      <c r="B352" s="140" t="s">
        <v>1767</v>
      </c>
      <c r="C352" s="133">
        <v>844.85531000000003</v>
      </c>
      <c r="D352" s="137">
        <v>55</v>
      </c>
      <c r="E352" s="40"/>
      <c r="F352" s="125">
        <f t="shared" si="13"/>
        <v>9.197733084351312E-3</v>
      </c>
      <c r="G352" s="125">
        <f t="shared" si="14"/>
        <v>6.6909975669099753E-3</v>
      </c>
    </row>
    <row r="353" spans="1:7" x14ac:dyDescent="0.25">
      <c r="A353" s="35" t="s">
        <v>576</v>
      </c>
      <c r="B353" s="140" t="s">
        <v>1768</v>
      </c>
      <c r="C353" s="133">
        <v>77393.770604065066</v>
      </c>
      <c r="D353" s="137">
        <v>6661</v>
      </c>
      <c r="E353" s="40"/>
      <c r="F353" s="125">
        <f t="shared" si="13"/>
        <v>0.84256704785072045</v>
      </c>
      <c r="G353" s="125">
        <f t="shared" si="14"/>
        <v>0.81034063260340627</v>
      </c>
    </row>
    <row r="354" spans="1:7" x14ac:dyDescent="0.25">
      <c r="A354" s="35" t="s">
        <v>643</v>
      </c>
      <c r="B354" s="140" t="s">
        <v>1769</v>
      </c>
      <c r="C354" s="133">
        <v>12095.253419747998</v>
      </c>
      <c r="D354" s="137">
        <v>1306</v>
      </c>
      <c r="E354" s="40"/>
      <c r="F354" s="125">
        <f t="shared" si="13"/>
        <v>0.13167806513807614</v>
      </c>
      <c r="G354" s="125">
        <f t="shared" si="14"/>
        <v>0.15888077858880778</v>
      </c>
    </row>
    <row r="355" spans="1:7" x14ac:dyDescent="0.25">
      <c r="A355" s="35" t="s">
        <v>644</v>
      </c>
      <c r="B355" s="140" t="s">
        <v>1770</v>
      </c>
      <c r="C355" s="133">
        <v>260.92990200000003</v>
      </c>
      <c r="D355" s="137">
        <v>19</v>
      </c>
      <c r="E355" s="40"/>
      <c r="F355" s="125">
        <f t="shared" si="13"/>
        <v>2.8406800122046292E-3</v>
      </c>
      <c r="G355" s="125">
        <f t="shared" si="14"/>
        <v>2.3114355231143554E-3</v>
      </c>
    </row>
    <row r="356" spans="1:7" x14ac:dyDescent="0.25">
      <c r="A356" s="35" t="s">
        <v>645</v>
      </c>
      <c r="B356" s="140" t="s">
        <v>1771</v>
      </c>
      <c r="C356" s="133">
        <v>853.304754</v>
      </c>
      <c r="D356" s="137">
        <v>56</v>
      </c>
      <c r="E356" s="40"/>
      <c r="F356" s="125">
        <f>IF($C$367=0,"",IF(C356="[for completion]","",C356/$C$367))</f>
        <v>9.2897201142051848E-3</v>
      </c>
      <c r="G356" s="125">
        <f t="shared" si="14"/>
        <v>6.8126520681265207E-3</v>
      </c>
    </row>
    <row r="357" spans="1:7" x14ac:dyDescent="0.25">
      <c r="A357" s="35" t="s">
        <v>646</v>
      </c>
      <c r="B357" s="140" t="s">
        <v>1772</v>
      </c>
      <c r="C357" s="133">
        <v>17.14526</v>
      </c>
      <c r="D357" s="137">
        <v>2</v>
      </c>
      <c r="E357" s="40"/>
      <c r="F357" s="125">
        <f t="shared" si="13"/>
        <v>1.8665625140215449E-4</v>
      </c>
      <c r="G357" s="125">
        <f t="shared" si="14"/>
        <v>2.4330900243309004E-4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182.69118652892564</v>
      </c>
      <c r="D366" s="137">
        <v>111</v>
      </c>
      <c r="E366" s="40"/>
      <c r="F366" s="125">
        <f t="shared" si="13"/>
        <v>1.988914256284305E-3</v>
      </c>
      <c r="G366" s="125">
        <f t="shared" si="14"/>
        <v>1.3503649635036497E-2</v>
      </c>
    </row>
    <row r="367" spans="1:7" x14ac:dyDescent="0.25">
      <c r="A367" s="35" t="s">
        <v>1228</v>
      </c>
      <c r="B367" s="62" t="s">
        <v>31</v>
      </c>
      <c r="C367" s="72">
        <f>SUM(C349:C366)</f>
        <v>91854.732275000031</v>
      </c>
      <c r="D367" s="74">
        <f>SUM(D349:D366)</f>
        <v>8220</v>
      </c>
      <c r="E367" s="40"/>
      <c r="F367" s="125">
        <f>SUM(F349:F366)</f>
        <v>0.99999999999999978</v>
      </c>
      <c r="G367" s="125">
        <f>SUM(G349:G366)</f>
        <v>0.99999999999999989</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1026.544472</v>
      </c>
      <c r="D371" s="137">
        <v>72</v>
      </c>
      <c r="E371" s="40"/>
      <c r="F371" s="125">
        <f>IF($C$384=0,"",IF(C371="[for completion]","",C371/$C$384))</f>
        <v>1.1175738544712882E-2</v>
      </c>
      <c r="G371" s="125">
        <f>IF($D$384=0,"",IF(D371="[for completion]","",D371/$D$384))</f>
        <v>8.7591240875912416E-3</v>
      </c>
    </row>
    <row r="372" spans="1:7" x14ac:dyDescent="0.25">
      <c r="A372" s="35" t="s">
        <v>580</v>
      </c>
      <c r="B372" s="62" t="s">
        <v>322</v>
      </c>
      <c r="C372" s="133">
        <v>2520.1299712278483</v>
      </c>
      <c r="D372" s="137">
        <v>189</v>
      </c>
      <c r="E372" s="40"/>
      <c r="F372" s="125">
        <f t="shared" ref="F372:F383" si="15">IF($C$384=0,"",IF(C372="[for completion]","",C372/$C$384))</f>
        <v>2.7436038501347293E-2</v>
      </c>
      <c r="G372" s="125">
        <f t="shared" ref="G372:G383" si="16">IF($D$384=0,"",IF(D372="[for completion]","",D372/$D$384))</f>
        <v>2.2992700729927006E-2</v>
      </c>
    </row>
    <row r="373" spans="1:7" x14ac:dyDescent="0.25">
      <c r="A373" s="35" t="s">
        <v>581</v>
      </c>
      <c r="B373" s="62" t="s">
        <v>1318</v>
      </c>
      <c r="C373" s="133">
        <v>4211.3686230000003</v>
      </c>
      <c r="D373" s="137">
        <v>419</v>
      </c>
      <c r="E373" s="40"/>
      <c r="F373" s="125">
        <f t="shared" si="15"/>
        <v>4.5848139978153339E-2</v>
      </c>
      <c r="G373" s="125">
        <f t="shared" si="16"/>
        <v>5.0973236009732359E-2</v>
      </c>
    </row>
    <row r="374" spans="1:7" x14ac:dyDescent="0.25">
      <c r="A374" s="35" t="s">
        <v>648</v>
      </c>
      <c r="B374" s="62" t="s">
        <v>323</v>
      </c>
      <c r="C374" s="133">
        <v>4359.3173699999998</v>
      </c>
      <c r="D374" s="137">
        <v>464</v>
      </c>
      <c r="E374" s="40"/>
      <c r="F374" s="125">
        <f t="shared" si="15"/>
        <v>4.7458821794274277E-2</v>
      </c>
      <c r="G374" s="125">
        <f t="shared" si="16"/>
        <v>5.6447688564476885E-2</v>
      </c>
    </row>
    <row r="375" spans="1:7" x14ac:dyDescent="0.25">
      <c r="A375" s="35" t="s">
        <v>649</v>
      </c>
      <c r="B375" s="62" t="s">
        <v>324</v>
      </c>
      <c r="C375" s="133">
        <v>9505.2429159999992</v>
      </c>
      <c r="D375" s="137">
        <v>915</v>
      </c>
      <c r="E375" s="40"/>
      <c r="F375" s="125">
        <f t="shared" si="15"/>
        <v>0.10348125437394616</v>
      </c>
      <c r="G375" s="125">
        <f t="shared" si="16"/>
        <v>0.11131386861313869</v>
      </c>
    </row>
    <row r="376" spans="1:7" x14ac:dyDescent="0.25">
      <c r="A376" s="35" t="s">
        <v>650</v>
      </c>
      <c r="B376" s="62" t="s">
        <v>325</v>
      </c>
      <c r="C376" s="133">
        <v>5357.218175897814</v>
      </c>
      <c r="D376" s="137">
        <v>529</v>
      </c>
      <c r="E376" s="40"/>
      <c r="F376" s="125">
        <f t="shared" si="15"/>
        <v>5.8322723753187415E-2</v>
      </c>
      <c r="G376" s="125">
        <f t="shared" si="16"/>
        <v>6.4355231143552308E-2</v>
      </c>
    </row>
    <row r="377" spans="1:7" x14ac:dyDescent="0.25">
      <c r="A377" s="35" t="s">
        <v>714</v>
      </c>
      <c r="B377" s="62" t="s">
        <v>326</v>
      </c>
      <c r="C377" s="133">
        <v>3411.0787059999998</v>
      </c>
      <c r="D377" s="137">
        <v>268</v>
      </c>
      <c r="E377" s="40"/>
      <c r="F377" s="125">
        <f t="shared" si="15"/>
        <v>3.7135579425431393E-2</v>
      </c>
      <c r="G377" s="125">
        <f t="shared" si="16"/>
        <v>3.2603406326034062E-2</v>
      </c>
    </row>
    <row r="378" spans="1:7" x14ac:dyDescent="0.25">
      <c r="A378" s="35" t="s">
        <v>715</v>
      </c>
      <c r="B378" s="62" t="s">
        <v>327</v>
      </c>
      <c r="C378" s="133">
        <v>3306.35050275</v>
      </c>
      <c r="D378" s="137">
        <v>259</v>
      </c>
      <c r="E378" s="40"/>
      <c r="F378" s="125">
        <f t="shared" si="15"/>
        <v>3.5995429096143422E-2</v>
      </c>
      <c r="G378" s="125">
        <f t="shared" si="16"/>
        <v>3.150851581508516E-2</v>
      </c>
    </row>
    <row r="379" spans="1:7" x14ac:dyDescent="0.25">
      <c r="A379" s="35" t="s">
        <v>1229</v>
      </c>
      <c r="B379" s="62" t="s">
        <v>1597</v>
      </c>
      <c r="C379" s="72">
        <v>4968.9045832010706</v>
      </c>
      <c r="D379" s="35">
        <v>354</v>
      </c>
      <c r="E379" s="40"/>
      <c r="F379" s="151">
        <f t="shared" si="15"/>
        <v>5.4095248662038187E-2</v>
      </c>
      <c r="G379" s="151">
        <f t="shared" si="16"/>
        <v>4.3065693430656936E-2</v>
      </c>
    </row>
    <row r="380" spans="1:7" x14ac:dyDescent="0.25">
      <c r="A380" s="35" t="s">
        <v>1230</v>
      </c>
      <c r="B380" s="35" t="s">
        <v>1585</v>
      </c>
      <c r="C380" s="72">
        <v>3550.4025790000001</v>
      </c>
      <c r="D380" s="35">
        <v>295</v>
      </c>
      <c r="F380" s="151">
        <f t="shared" si="15"/>
        <v>3.8652364348203634E-2</v>
      </c>
      <c r="G380" s="151">
        <f t="shared" si="16"/>
        <v>3.5888077858880776E-2</v>
      </c>
    </row>
    <row r="381" spans="1:7" x14ac:dyDescent="0.25">
      <c r="A381" s="35" t="s">
        <v>1231</v>
      </c>
      <c r="B381" s="35" t="s">
        <v>1586</v>
      </c>
      <c r="C381" s="72">
        <v>41227.630640158735</v>
      </c>
      <c r="D381" s="35">
        <v>3813</v>
      </c>
      <c r="E381" s="40"/>
      <c r="F381" s="151">
        <f t="shared" si="15"/>
        <v>0.44883512932930952</v>
      </c>
      <c r="G381" s="151">
        <f>IF($D$384=0,"",IF(D381="[for completion]","",D381/$D$384))</f>
        <v>0.46386861313868616</v>
      </c>
    </row>
    <row r="382" spans="1:7" x14ac:dyDescent="0.25">
      <c r="A382" s="35" t="s">
        <v>1612</v>
      </c>
      <c r="B382" s="62" t="s">
        <v>1587</v>
      </c>
      <c r="C382" s="72">
        <v>7969.4478157645299</v>
      </c>
      <c r="D382" s="35">
        <v>523</v>
      </c>
      <c r="E382" s="40"/>
      <c r="F382" s="151">
        <f t="shared" si="15"/>
        <v>8.6761428816809733E-2</v>
      </c>
      <c r="G382" s="151">
        <f t="shared" si="16"/>
        <v>6.3625304136253044E-2</v>
      </c>
    </row>
    <row r="383" spans="1:7" x14ac:dyDescent="0.25">
      <c r="A383" s="35" t="s">
        <v>1613</v>
      </c>
      <c r="B383" s="35" t="s">
        <v>707</v>
      </c>
      <c r="C383" s="72">
        <v>441.09591999999998</v>
      </c>
      <c r="D383" s="74">
        <v>120</v>
      </c>
      <c r="E383" s="40"/>
      <c r="F383" s="151">
        <f t="shared" si="15"/>
        <v>4.8021033764425059E-3</v>
      </c>
      <c r="G383" s="151">
        <f t="shared" si="16"/>
        <v>1.4598540145985401E-2</v>
      </c>
    </row>
    <row r="384" spans="1:7" x14ac:dyDescent="0.25">
      <c r="A384" s="35" t="s">
        <v>1614</v>
      </c>
      <c r="B384" s="62" t="s">
        <v>31</v>
      </c>
      <c r="C384" s="72">
        <f>SUM(C371:C383)</f>
        <v>91854.732275000017</v>
      </c>
      <c r="D384" s="74">
        <f>SUM(D371:D383)</f>
        <v>8220</v>
      </c>
      <c r="E384" s="40"/>
      <c r="F384" s="151">
        <f>SUM(F371:F383)</f>
        <v>0.99999999999999978</v>
      </c>
      <c r="G384" s="151">
        <f>SUM(G371:G383)</f>
        <v>0.99999999999999989</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39537.321796949836</v>
      </c>
      <c r="D396" s="136">
        <v>3874</v>
      </c>
      <c r="E396" s="40"/>
      <c r="F396" s="125">
        <f>IF($C$403=0,"",IF(C396="[for completion]","",C396/$C$403))</f>
        <v>0.4304331504508741</v>
      </c>
      <c r="G396" s="125">
        <f>IF($D$403=0,"",IF(D396="[for completion]","",D396/$D$403))</f>
        <v>0.47128953771289539</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115.03341399999999</v>
      </c>
      <c r="D399" s="136">
        <v>10</v>
      </c>
      <c r="E399" s="40"/>
      <c r="F399" s="125">
        <f t="shared" si="17"/>
        <v>1.2523406377758122E-3</v>
      </c>
      <c r="G399" s="125">
        <f t="shared" si="18"/>
        <v>1.2165450121654502E-3</v>
      </c>
    </row>
    <row r="400" spans="1:7" x14ac:dyDescent="0.25">
      <c r="A400" s="35" t="s">
        <v>720</v>
      </c>
      <c r="B400" s="62" t="s">
        <v>712</v>
      </c>
      <c r="C400" s="133">
        <v>51801.678274521248</v>
      </c>
      <c r="D400" s="136">
        <v>4252</v>
      </c>
      <c r="E400" s="40"/>
      <c r="F400" s="125">
        <f t="shared" si="17"/>
        <v>0.56395219921206008</v>
      </c>
      <c r="G400" s="125">
        <f t="shared" si="18"/>
        <v>0.51727493917274936</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400.6987895289256</v>
      </c>
      <c r="D402" s="136">
        <v>84</v>
      </c>
      <c r="E402" s="40"/>
      <c r="F402" s="125">
        <f t="shared" si="17"/>
        <v>4.3623096992900746E-3</v>
      </c>
      <c r="G402" s="125">
        <f t="shared" si="18"/>
        <v>1.0218978102189781E-2</v>
      </c>
    </row>
    <row r="403" spans="1:7" x14ac:dyDescent="0.25">
      <c r="A403" s="35" t="s">
        <v>1234</v>
      </c>
      <c r="B403" s="62" t="s">
        <v>31</v>
      </c>
      <c r="C403" s="72">
        <f>SUM(C396:C402)</f>
        <v>91854.732275000002</v>
      </c>
      <c r="D403" s="74">
        <f>SUM(D396:D402)</f>
        <v>8220</v>
      </c>
      <c r="E403" s="40"/>
      <c r="F403" s="73">
        <f>SUM(F396:F402)</f>
        <v>1</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39572.762311999999</v>
      </c>
      <c r="D406" s="136">
        <v>3673</v>
      </c>
      <c r="E406" s="40"/>
      <c r="F406" s="125">
        <f>IF($C$410=0,"",IF(C406="[for completion]","",C406/$C$410))</f>
        <v>0.43081898266846796</v>
      </c>
      <c r="G406" s="125">
        <f>IF($D$410=0,"",IF(D406="[for completion]","",D406/$D$410))</f>
        <v>0.44683698296836982</v>
      </c>
    </row>
    <row r="407" spans="1:7" x14ac:dyDescent="0.25">
      <c r="A407" s="35" t="s">
        <v>1236</v>
      </c>
      <c r="B407" s="78" t="s">
        <v>706</v>
      </c>
      <c r="C407" s="133">
        <v>52281.969963000018</v>
      </c>
      <c r="D407" s="136">
        <v>4547</v>
      </c>
      <c r="E407" s="40"/>
      <c r="F407" s="125">
        <f>IF($C$410=0,"",IF(C407="[for completion]","",C407/$C$410))</f>
        <v>0.56918101733153204</v>
      </c>
      <c r="G407" s="125">
        <f>IF($D$410=0,"",IF(D407="[for completion]","",D407/$D$410))</f>
        <v>0.55316301703163018</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91854.732275000017</v>
      </c>
      <c r="D410" s="74">
        <f>SUM(D406:D409)</f>
        <v>8220</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15464.11173611706</v>
      </c>
      <c r="D413" s="133">
        <v>3834.349417278866</v>
      </c>
      <c r="E413" s="33"/>
      <c r="F413" s="133">
        <v>120003.97199999611</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32.127852047499999</v>
      </c>
      <c r="D416" s="133">
        <v>7.9665810874919041</v>
      </c>
      <c r="E416" s="33"/>
      <c r="F416" s="133">
        <v>326.55975000000007</v>
      </c>
      <c r="G416" s="71"/>
    </row>
    <row r="417" spans="1:7" x14ac:dyDescent="0.25">
      <c r="A417" s="35" t="s">
        <v>1413</v>
      </c>
      <c r="B417" s="62" t="s">
        <v>712</v>
      </c>
      <c r="C417" s="133">
        <v>8089.5874599759836</v>
      </c>
      <c r="D417" s="133">
        <v>2510.5365432590152</v>
      </c>
      <c r="E417" s="33"/>
      <c r="F417" s="133">
        <v>115296.72990000609</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98.063055530000014</v>
      </c>
      <c r="D419" s="133">
        <v>27.802978252625213</v>
      </c>
      <c r="E419" s="33"/>
      <c r="F419" s="133">
        <v>922.28620000000035</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23683.890103670547</v>
      </c>
      <c r="D421" s="72">
        <f>SUM(D413:D420)</f>
        <v>6380.6555198779979</v>
      </c>
      <c r="E421" s="33"/>
      <c r="F421" s="35"/>
      <c r="G421" s="71"/>
    </row>
    <row r="422" spans="1:7" x14ac:dyDescent="0.25">
      <c r="A422" s="35" t="s">
        <v>1418</v>
      </c>
      <c r="B422" s="35" t="s">
        <v>1530</v>
      </c>
      <c r="C422" s="35"/>
      <c r="D422" s="35"/>
      <c r="E422" s="35"/>
      <c r="F422" s="133">
        <v>28.878480391633822</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8"/>
  <sheetViews>
    <sheetView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tabSelected="1" zoomScale="80" zoomScaleNormal="80" workbookViewId="0">
      <selection activeCell="C15" sqref="C15"/>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1637</v>
      </c>
      <c r="C5" s="186"/>
      <c r="D5" s="80"/>
      <c r="E5" s="40"/>
      <c r="F5" s="40"/>
      <c r="G5" s="40"/>
    </row>
    <row r="6" spans="1:7" ht="18.75" customHeight="1" x14ac:dyDescent="0.25">
      <c r="A6" s="35"/>
      <c r="B6" s="187" t="s">
        <v>1657</v>
      </c>
      <c r="C6" s="188"/>
      <c r="D6" s="35"/>
      <c r="E6" s="35"/>
      <c r="F6" s="35"/>
      <c r="G6" s="35"/>
    </row>
    <row r="7" spans="1:7" x14ac:dyDescent="0.25">
      <c r="A7" s="35"/>
      <c r="B7" s="187" t="s">
        <v>1663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91854.732275000017</v>
      </c>
      <c r="D13" s="160" t="s">
        <v>1680</v>
      </c>
      <c r="F13" s="71">
        <f>IF(OR(' B1. EEM Sust. Mortgage Assets '!$C$18=0,C13="[For completion]"),"",C13/' B1. EEM Sust. Mortgage Assets '!$C$18)</f>
        <v>1.0000000000000002</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91854.732275000017</v>
      </c>
      <c r="D16" s="160">
        <f>MIN(D13:D15)</f>
        <v>0</v>
      </c>
      <c r="F16" s="73">
        <f>MIN(F13:F15)</f>
        <v>1.0000000000000002</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1663</v>
      </c>
      <c r="C35" s="193"/>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v>91854.732275000017</v>
      </c>
      <c r="D37" s="133">
        <v>8220</v>
      </c>
      <c r="F37" s="71">
        <f>IF(OR('A1. EEM General Mortgage Assets'!$C$15=0,C37="[For completion]"),"",C37/'A1. EEM General Mortgage Assets'!$C$15)</f>
        <v>0.230431793614851</v>
      </c>
      <c r="G37" s="71">
        <f>IF(OR('A1. EEM General Mortgage Assets'!$F$28=0,D37="[For completion]"),"",D37/'A1. EEM General Mortgage Assets'!$F$28)</f>
        <v>0.16652823078948967</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6697.7868230000004</v>
      </c>
      <c r="D45" s="133">
        <v>457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0</v>
      </c>
      <c r="D52" s="133">
        <v>0</v>
      </c>
      <c r="F52" s="62"/>
      <c r="G52" s="62"/>
    </row>
    <row r="53" spans="1:7" x14ac:dyDescent="0.25">
      <c r="A53" s="35" t="s">
        <v>1673</v>
      </c>
      <c r="B53" s="35" t="s">
        <v>1292</v>
      </c>
      <c r="C53" s="133">
        <v>91854.732275000017</v>
      </c>
      <c r="D53" s="133">
        <v>8220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2024-04-18T07:19:13Z</dcterms:modified>
</cp:coreProperties>
</file>